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/>
  <mc:AlternateContent xmlns:mc="http://schemas.openxmlformats.org/markup-compatibility/2006">
    <mc:Choice Requires="x15">
      <x15ac:absPath xmlns:x15ac="http://schemas.microsoft.com/office/spreadsheetml/2010/11/ac" url="Z:\2025\FINANCIJSKI PLAN 2026.-2028\Financijski plan 2026.-2028\UPUTA 2026.-2028\"/>
    </mc:Choice>
  </mc:AlternateContent>
  <xr:revisionPtr revIDLastSave="0" documentId="13_ncr:1_{AA378F20-8887-4592-A799-4FBE88C82590}" xr6:coauthVersionLast="47" xr6:coauthVersionMax="47" xr10:uidLastSave="{00000000-0000-0000-0000-000000000000}"/>
  <bookViews>
    <workbookView xWindow="-120" yWindow="-120" windowWidth="29040" windowHeight="15720" tabRatio="801" activeTab="6" xr2:uid="{00000000-000D-0000-FFFF-FFFF00000000}"/>
  </bookViews>
  <sheets>
    <sheet name="SAŽETAK" sheetId="14" r:id="rId1"/>
    <sheet name=" Račun prihoda i rashoda-ek" sheetId="15" r:id="rId2"/>
    <sheet name=" Račun prihoda i rashoda-iz" sheetId="16" r:id="rId3"/>
    <sheet name=" Račun rashoda-funkcija " sheetId="17" r:id="rId4"/>
    <sheet name=" Račun financiranja-ekonoms " sheetId="18" r:id="rId5"/>
    <sheet name=" Račun financiranja-izvori " sheetId="19" r:id="rId6"/>
    <sheet name="POSEBNI DIO" sheetId="13" r:id="rId7"/>
  </sheets>
  <definedNames>
    <definedName name="_xlnm._FilterDatabase" localSheetId="1" hidden="1">' Račun prihoda i rashoda-ek'!$A$8:$J$53</definedName>
    <definedName name="_xlnm._FilterDatabase" localSheetId="6" hidden="1">'POSEBNI DIO'!$B$7:$H$252</definedName>
    <definedName name="_xlnm.Print_Area" localSheetId="4">' Račun financiranja-ekonoms '!$A$1:$H$15</definedName>
    <definedName name="_xlnm.Print_Area" localSheetId="5">' Račun financiranja-izvori '!$A$1:$F$11</definedName>
    <definedName name="_xlnm.Print_Area" localSheetId="2">' Račun prihoda i rashoda-iz'!$A$1:$F$45</definedName>
    <definedName name="_xlnm.Print_Area" localSheetId="3">' Račun rashoda-funkcija '!$A$1:$F$9</definedName>
    <definedName name="_xlnm.Print_Area" localSheetId="0">SAŽETAK!$A$1:$J$28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I10" i="14" l="1"/>
  <c r="J10" i="14"/>
  <c r="I9" i="14"/>
  <c r="J9" i="14"/>
  <c r="H9" i="14"/>
  <c r="H10" i="15"/>
  <c r="H12" i="14"/>
  <c r="G113" i="15"/>
  <c r="H113" i="15"/>
  <c r="I113" i="15"/>
  <c r="J113" i="15"/>
  <c r="G112" i="15"/>
  <c r="G110" i="15"/>
  <c r="H110" i="15"/>
  <c r="H109" i="15" s="1"/>
  <c r="I110" i="15"/>
  <c r="I109" i="15" s="1"/>
  <c r="J110" i="15"/>
  <c r="J109" i="15" s="1"/>
  <c r="G109" i="15"/>
  <c r="G93" i="15"/>
  <c r="H93" i="15"/>
  <c r="I93" i="15"/>
  <c r="J93" i="15"/>
  <c r="G91" i="15"/>
  <c r="G68" i="15" s="1"/>
  <c r="H91" i="15"/>
  <c r="H68" i="15" s="1"/>
  <c r="I91" i="15"/>
  <c r="J91" i="15"/>
  <c r="G81" i="15"/>
  <c r="H81" i="15"/>
  <c r="I81" i="15"/>
  <c r="J81" i="15"/>
  <c r="I69" i="15"/>
  <c r="J69" i="15"/>
  <c r="H69" i="15"/>
  <c r="G74" i="15"/>
  <c r="H74" i="15"/>
  <c r="I74" i="15"/>
  <c r="J74" i="15"/>
  <c r="G65" i="15"/>
  <c r="H65" i="15"/>
  <c r="I65" i="15"/>
  <c r="J65" i="15"/>
  <c r="G63" i="15"/>
  <c r="G60" i="15" s="1"/>
  <c r="H63" i="15"/>
  <c r="H60" i="15" s="1"/>
  <c r="I63" i="15"/>
  <c r="I60" i="15" s="1"/>
  <c r="J63" i="15"/>
  <c r="G61" i="15"/>
  <c r="H61" i="15"/>
  <c r="I61" i="15"/>
  <c r="J61" i="15"/>
  <c r="H10" i="14"/>
  <c r="D6" i="16"/>
  <c r="C13" i="16"/>
  <c r="D13" i="16"/>
  <c r="E13" i="16"/>
  <c r="F13" i="16"/>
  <c r="B13" i="16"/>
  <c r="I42" i="15"/>
  <c r="J42" i="15"/>
  <c r="H42" i="15"/>
  <c r="I29" i="15"/>
  <c r="J29" i="15"/>
  <c r="I28" i="15"/>
  <c r="J28" i="15"/>
  <c r="I22" i="15"/>
  <c r="J22" i="15"/>
  <c r="H19" i="15"/>
  <c r="I19" i="15"/>
  <c r="J19" i="15"/>
  <c r="I16" i="15"/>
  <c r="J16" i="15"/>
  <c r="I13" i="15"/>
  <c r="J13" i="15"/>
  <c r="G50" i="15"/>
  <c r="H50" i="15"/>
  <c r="I50" i="15"/>
  <c r="J50" i="15"/>
  <c r="F50" i="15"/>
  <c r="E25" i="16"/>
  <c r="F25" i="16"/>
  <c r="D25" i="16"/>
  <c r="E27" i="16"/>
  <c r="F27" i="16"/>
  <c r="D27" i="16"/>
  <c r="E29" i="16"/>
  <c r="F29" i="16"/>
  <c r="D29" i="16"/>
  <c r="E38" i="16"/>
  <c r="F38" i="16"/>
  <c r="D38" i="16"/>
  <c r="E36" i="16"/>
  <c r="F36" i="16"/>
  <c r="D36" i="16"/>
  <c r="E34" i="16"/>
  <c r="F34" i="16"/>
  <c r="D34" i="16"/>
  <c r="E33" i="16"/>
  <c r="E30" i="16" s="1"/>
  <c r="F33" i="16"/>
  <c r="F30" i="16" s="1"/>
  <c r="D33" i="16"/>
  <c r="E32" i="16"/>
  <c r="F32" i="16"/>
  <c r="D32" i="16"/>
  <c r="E31" i="16"/>
  <c r="F31" i="16"/>
  <c r="D31" i="16"/>
  <c r="C30" i="16"/>
  <c r="B30" i="16"/>
  <c r="D9" i="17"/>
  <c r="E9" i="17"/>
  <c r="F9" i="17"/>
  <c r="C9" i="17"/>
  <c r="D282" i="13"/>
  <c r="D281" i="13"/>
  <c r="E297" i="13"/>
  <c r="D297" i="13"/>
  <c r="E289" i="13"/>
  <c r="D289" i="13"/>
  <c r="E285" i="13"/>
  <c r="D285" i="13"/>
  <c r="D280" i="13"/>
  <c r="D256" i="13"/>
  <c r="D255" i="13" s="1"/>
  <c r="D254" i="13" s="1"/>
  <c r="E273" i="13"/>
  <c r="E257" i="13" s="1"/>
  <c r="E256" i="13" s="1"/>
  <c r="D273" i="13"/>
  <c r="E274" i="13"/>
  <c r="D274" i="13"/>
  <c r="D263" i="13"/>
  <c r="D259" i="13"/>
  <c r="F255" i="13"/>
  <c r="D242" i="13"/>
  <c r="E240" i="13"/>
  <c r="F240" i="13"/>
  <c r="F239" i="13" s="1"/>
  <c r="G240" i="13"/>
  <c r="G239" i="13" s="1"/>
  <c r="H240" i="13"/>
  <c r="H239" i="13" s="1"/>
  <c r="E239" i="13"/>
  <c r="E235" i="13"/>
  <c r="F235" i="13"/>
  <c r="G235" i="13"/>
  <c r="H235" i="13"/>
  <c r="D235" i="13"/>
  <c r="E204" i="13"/>
  <c r="F204" i="13"/>
  <c r="G204" i="13"/>
  <c r="H204" i="13"/>
  <c r="D204" i="13"/>
  <c r="E185" i="13"/>
  <c r="E181" i="13"/>
  <c r="E171" i="13"/>
  <c r="E177" i="13"/>
  <c r="D177" i="13"/>
  <c r="D175" i="13"/>
  <c r="D172" i="13"/>
  <c r="D171" i="13" s="1"/>
  <c r="E139" i="13"/>
  <c r="E142" i="13"/>
  <c r="E144" i="13"/>
  <c r="E146" i="13"/>
  <c r="E56" i="13"/>
  <c r="E34" i="13"/>
  <c r="D34" i="13"/>
  <c r="E30" i="13"/>
  <c r="G108" i="15" l="1"/>
  <c r="I68" i="15"/>
  <c r="J68" i="15"/>
  <c r="I59" i="15"/>
  <c r="H59" i="15"/>
  <c r="G59" i="15"/>
  <c r="J60" i="15"/>
  <c r="D30" i="16"/>
  <c r="D174" i="13"/>
  <c r="D170" i="13" s="1"/>
  <c r="G289" i="13"/>
  <c r="H289" i="13"/>
  <c r="F289" i="13"/>
  <c r="G297" i="13"/>
  <c r="G296" i="13" s="1"/>
  <c r="H297" i="13"/>
  <c r="H296" i="13" s="1"/>
  <c r="F297" i="13"/>
  <c r="F296" i="13" s="1"/>
  <c r="H285" i="13"/>
  <c r="G285" i="13"/>
  <c r="F285" i="13"/>
  <c r="E284" i="13"/>
  <c r="D284" i="13"/>
  <c r="G274" i="13"/>
  <c r="G273" i="13" s="1"/>
  <c r="H274" i="13"/>
  <c r="H273" i="13" s="1"/>
  <c r="F274" i="13"/>
  <c r="F273" i="13" s="1"/>
  <c r="G263" i="13"/>
  <c r="H263" i="13"/>
  <c r="F263" i="13"/>
  <c r="H259" i="13"/>
  <c r="G259" i="13"/>
  <c r="F259" i="13"/>
  <c r="E259" i="13"/>
  <c r="E258" i="13" s="1"/>
  <c r="E255" i="13" s="1"/>
  <c r="D258" i="13"/>
  <c r="G245" i="13"/>
  <c r="H245" i="13"/>
  <c r="F245" i="13"/>
  <c r="G177" i="13"/>
  <c r="H177" i="13"/>
  <c r="F177" i="13"/>
  <c r="G175" i="13"/>
  <c r="H175" i="13"/>
  <c r="F175" i="13"/>
  <c r="G172" i="13"/>
  <c r="G171" i="13" s="1"/>
  <c r="H172" i="13"/>
  <c r="H171" i="13" s="1"/>
  <c r="F172" i="13"/>
  <c r="F171" i="13" s="1"/>
  <c r="E175" i="13"/>
  <c r="E174" i="13" s="1"/>
  <c r="E170" i="13"/>
  <c r="F155" i="13"/>
  <c r="G112" i="13"/>
  <c r="H112" i="13"/>
  <c r="F112" i="13"/>
  <c r="G107" i="13"/>
  <c r="H107" i="13"/>
  <c r="F107" i="13"/>
  <c r="G91" i="13"/>
  <c r="H91" i="13"/>
  <c r="F91" i="13"/>
  <c r="G86" i="13"/>
  <c r="H86" i="13"/>
  <c r="F86" i="13"/>
  <c r="F60" i="13"/>
  <c r="G56" i="13"/>
  <c r="H56" i="13"/>
  <c r="F56" i="13"/>
  <c r="G34" i="13"/>
  <c r="H34" i="13"/>
  <c r="F34" i="13"/>
  <c r="G30" i="13"/>
  <c r="H30" i="13"/>
  <c r="F30" i="13"/>
  <c r="H56" i="15"/>
  <c r="G19" i="15"/>
  <c r="I12" i="15"/>
  <c r="J12" i="15"/>
  <c r="F19" i="15"/>
  <c r="G22" i="15"/>
  <c r="H22" i="15"/>
  <c r="F22" i="15"/>
  <c r="G16" i="15"/>
  <c r="H16" i="15"/>
  <c r="F16" i="15"/>
  <c r="G58" i="15" l="1"/>
  <c r="J59" i="15"/>
  <c r="F284" i="13"/>
  <c r="F283" i="13" s="1"/>
  <c r="F282" i="13" s="1"/>
  <c r="F281" i="13" s="1"/>
  <c r="F280" i="13" s="1"/>
  <c r="G284" i="13"/>
  <c r="G283" i="13" s="1"/>
  <c r="G282" i="13" s="1"/>
  <c r="G281" i="13" s="1"/>
  <c r="G280" i="13" s="1"/>
  <c r="H284" i="13"/>
  <c r="H283" i="13" s="1"/>
  <c r="H282" i="13" s="1"/>
  <c r="H281" i="13" s="1"/>
  <c r="H280" i="13" s="1"/>
  <c r="F174" i="13"/>
  <c r="F170" i="13" s="1"/>
  <c r="F16" i="13" s="1"/>
  <c r="H258" i="13"/>
  <c r="H257" i="13" s="1"/>
  <c r="H256" i="13" s="1"/>
  <c r="G258" i="13"/>
  <c r="G257" i="13" s="1"/>
  <c r="G256" i="13" s="1"/>
  <c r="F258" i="13"/>
  <c r="F257" i="13" s="1"/>
  <c r="F256" i="13" s="1"/>
  <c r="H174" i="13"/>
  <c r="H170" i="13" s="1"/>
  <c r="H16" i="13" s="1"/>
  <c r="G174" i="13"/>
  <c r="G170" i="13" s="1"/>
  <c r="G16" i="13" s="1"/>
  <c r="G13" i="15"/>
  <c r="H13" i="15"/>
  <c r="F13" i="15"/>
  <c r="H255" i="13" l="1"/>
  <c r="G255" i="13"/>
  <c r="D245" i="13"/>
  <c r="E219" i="13"/>
  <c r="F219" i="13"/>
  <c r="G219" i="13"/>
  <c r="H219" i="13"/>
  <c r="E221" i="13"/>
  <c r="F221" i="13"/>
  <c r="G221" i="13"/>
  <c r="H221" i="13"/>
  <c r="D221" i="13"/>
  <c r="E196" i="13"/>
  <c r="E195" i="13" s="1"/>
  <c r="F196" i="13"/>
  <c r="F195" i="13" s="1"/>
  <c r="G196" i="13"/>
  <c r="G195" i="13" s="1"/>
  <c r="H196" i="13"/>
  <c r="H195" i="13" s="1"/>
  <c r="D196" i="13"/>
  <c r="F185" i="13"/>
  <c r="G185" i="13"/>
  <c r="H185" i="13"/>
  <c r="F181" i="13"/>
  <c r="G181" i="13"/>
  <c r="H181" i="13"/>
  <c r="D185" i="13"/>
  <c r="D181" i="13"/>
  <c r="E155" i="13"/>
  <c r="G155" i="13"/>
  <c r="H155" i="13"/>
  <c r="D155" i="13"/>
  <c r="F144" i="13"/>
  <c r="G144" i="13"/>
  <c r="H144" i="13"/>
  <c r="E112" i="13"/>
  <c r="E107" i="13"/>
  <c r="D112" i="13"/>
  <c r="D107" i="13"/>
  <c r="D93" i="13"/>
  <c r="E60" i="13"/>
  <c r="G60" i="13"/>
  <c r="H60" i="13"/>
  <c r="E86" i="13"/>
  <c r="D56" i="13"/>
  <c r="D60" i="13"/>
  <c r="F113" i="15"/>
  <c r="F26" i="14"/>
  <c r="G26" i="14"/>
  <c r="E242" i="13"/>
  <c r="E241" i="13" s="1"/>
  <c r="F242" i="13"/>
  <c r="F241" i="13" s="1"/>
  <c r="G242" i="13"/>
  <c r="G241" i="13" s="1"/>
  <c r="H242" i="13"/>
  <c r="H241" i="13" s="1"/>
  <c r="D241" i="13"/>
  <c r="G116" i="15"/>
  <c r="G69" i="15"/>
  <c r="G46" i="15"/>
  <c r="G45" i="15" s="1"/>
  <c r="H46" i="15"/>
  <c r="H45" i="15" s="1"/>
  <c r="I46" i="15"/>
  <c r="I45" i="15" s="1"/>
  <c r="J46" i="15"/>
  <c r="J45" i="15" s="1"/>
  <c r="F46" i="15"/>
  <c r="F45" i="15" s="1"/>
  <c r="H254" i="13" l="1"/>
  <c r="H19" i="13"/>
  <c r="F254" i="13"/>
  <c r="F19" i="13"/>
  <c r="G254" i="13"/>
  <c r="G19" i="13"/>
  <c r="D180" i="13"/>
  <c r="H180" i="13"/>
  <c r="H179" i="13" s="1"/>
  <c r="G180" i="13"/>
  <c r="G179" i="13" s="1"/>
  <c r="F180" i="13"/>
  <c r="F179" i="13" s="1"/>
  <c r="E180" i="13"/>
  <c r="E179" i="13" s="1"/>
  <c r="G55" i="13"/>
  <c r="E55" i="13"/>
  <c r="H55" i="13"/>
  <c r="F55" i="13"/>
  <c r="F116" i="15"/>
  <c r="F36" i="15"/>
  <c r="I116" i="15"/>
  <c r="I112" i="15" s="1"/>
  <c r="I108" i="15" s="1"/>
  <c r="I58" i="15" s="1"/>
  <c r="J116" i="15"/>
  <c r="J112" i="15" s="1"/>
  <c r="J108" i="15" s="1"/>
  <c r="J58" i="15" s="1"/>
  <c r="H116" i="15"/>
  <c r="H112" i="15" s="1"/>
  <c r="H108" i="15" s="1"/>
  <c r="H58" i="15" s="1"/>
  <c r="I128" i="15"/>
  <c r="J128" i="15"/>
  <c r="I126" i="15"/>
  <c r="J126" i="15"/>
  <c r="J125" i="15" s="1"/>
  <c r="I106" i="15"/>
  <c r="I105" i="15" s="1"/>
  <c r="J106" i="15"/>
  <c r="J105" i="15" s="1"/>
  <c r="I101" i="15"/>
  <c r="I100" i="15" s="1"/>
  <c r="J101" i="15"/>
  <c r="J100" i="15" s="1"/>
  <c r="J39" i="15"/>
  <c r="J36" i="15"/>
  <c r="J41" i="15"/>
  <c r="J33" i="15"/>
  <c r="J32" i="15" s="1"/>
  <c r="J25" i="15"/>
  <c r="H8" i="18"/>
  <c r="G8" i="18"/>
  <c r="F8" i="18"/>
  <c r="E8" i="18"/>
  <c r="D8" i="18"/>
  <c r="F4" i="17"/>
  <c r="E4" i="17"/>
  <c r="D4" i="17"/>
  <c r="C4" i="17"/>
  <c r="B4" i="17"/>
  <c r="F65" i="15"/>
  <c r="F63" i="15"/>
  <c r="F61" i="15"/>
  <c r="I8" i="15"/>
  <c r="I56" i="15" s="1"/>
  <c r="J8" i="15"/>
  <c r="J56" i="15" s="1"/>
  <c r="H8" i="15"/>
  <c r="G8" i="15"/>
  <c r="G56" i="15" s="1"/>
  <c r="F8" i="15"/>
  <c r="F56" i="15" s="1"/>
  <c r="H128" i="15"/>
  <c r="G128" i="15"/>
  <c r="F128" i="15"/>
  <c r="H126" i="15"/>
  <c r="G126" i="15"/>
  <c r="F126" i="15"/>
  <c r="F110" i="15"/>
  <c r="F109" i="15" s="1"/>
  <c r="H106" i="15"/>
  <c r="H105" i="15" s="1"/>
  <c r="G106" i="15"/>
  <c r="G105" i="15" s="1"/>
  <c r="F106" i="15"/>
  <c r="F105" i="15" s="1"/>
  <c r="H101" i="15"/>
  <c r="H100" i="15" s="1"/>
  <c r="G101" i="15"/>
  <c r="G100" i="15" s="1"/>
  <c r="F101" i="15"/>
  <c r="F100" i="15" s="1"/>
  <c r="F93" i="15"/>
  <c r="F91" i="15"/>
  <c r="F81" i="15"/>
  <c r="F74" i="15"/>
  <c r="F69" i="15"/>
  <c r="I49" i="15"/>
  <c r="I48" i="15" s="1"/>
  <c r="H49" i="15"/>
  <c r="H48" i="15" s="1"/>
  <c r="G49" i="15"/>
  <c r="G48" i="15" s="1"/>
  <c r="F49" i="15"/>
  <c r="F48" i="15" s="1"/>
  <c r="I41" i="15"/>
  <c r="H41" i="15"/>
  <c r="G42" i="15"/>
  <c r="G41" i="15" s="1"/>
  <c r="F42" i="15"/>
  <c r="F41" i="15" s="1"/>
  <c r="I39" i="15"/>
  <c r="H39" i="15"/>
  <c r="G39" i="15"/>
  <c r="F39" i="15"/>
  <c r="I36" i="15"/>
  <c r="H36" i="15"/>
  <c r="G36" i="15"/>
  <c r="I33" i="15"/>
  <c r="I32" i="15" s="1"/>
  <c r="H33" i="15"/>
  <c r="H32" i="15" s="1"/>
  <c r="G33" i="15"/>
  <c r="G32" i="15" s="1"/>
  <c r="F33" i="15"/>
  <c r="F32" i="15" s="1"/>
  <c r="H29" i="15"/>
  <c r="H28" i="15" s="1"/>
  <c r="G29" i="15"/>
  <c r="G28" i="15" s="1"/>
  <c r="F29" i="15"/>
  <c r="F28" i="15" s="1"/>
  <c r="I25" i="15"/>
  <c r="H25" i="15"/>
  <c r="G25" i="15"/>
  <c r="F25" i="15"/>
  <c r="G12" i="15"/>
  <c r="D8" i="17"/>
  <c r="E8" i="17"/>
  <c r="F8" i="17"/>
  <c r="B8" i="17"/>
  <c r="F125" i="15" l="1"/>
  <c r="H12" i="15"/>
  <c r="I125" i="15"/>
  <c r="G125" i="15"/>
  <c r="H125" i="15"/>
  <c r="J35" i="15"/>
  <c r="J13" i="14"/>
  <c r="F112" i="15"/>
  <c r="F60" i="15"/>
  <c r="H35" i="15"/>
  <c r="I35" i="15"/>
  <c r="F68" i="15"/>
  <c r="F35" i="15"/>
  <c r="G35" i="15"/>
  <c r="G11" i="15" s="1"/>
  <c r="G10" i="15" s="1"/>
  <c r="F12" i="15"/>
  <c r="I11" i="15"/>
  <c r="I10" i="15" s="1"/>
  <c r="H11" i="15" l="1"/>
  <c r="F11" i="15"/>
  <c r="F10" i="15" s="1"/>
  <c r="I12" i="14"/>
  <c r="H13" i="14"/>
  <c r="I13" i="14"/>
  <c r="F108" i="15"/>
  <c r="F59" i="15"/>
  <c r="J11" i="15"/>
  <c r="J10" i="15" s="1"/>
  <c r="J12" i="14" l="1"/>
  <c r="F58" i="15"/>
  <c r="C8" i="17"/>
  <c r="E245" i="13" l="1"/>
  <c r="E93" i="13"/>
  <c r="E91" i="13"/>
  <c r="E50" i="13" l="1"/>
  <c r="E47" i="13"/>
  <c r="E46" i="13" l="1"/>
  <c r="D195" i="13"/>
  <c r="D179" i="13" s="1"/>
  <c r="F93" i="13"/>
  <c r="G93" i="13"/>
  <c r="H93" i="13"/>
  <c r="D91" i="13"/>
  <c r="D47" i="13"/>
  <c r="D50" i="13"/>
  <c r="D46" i="13" l="1"/>
  <c r="D17" i="13"/>
  <c r="E17" i="13"/>
  <c r="G17" i="13" l="1"/>
  <c r="H17" i="13"/>
  <c r="F17" i="13"/>
  <c r="D4" i="19"/>
  <c r="F6" i="13" s="1"/>
  <c r="E4" i="19"/>
  <c r="G6" i="13" s="1"/>
  <c r="B4" i="19"/>
  <c r="D6" i="13" s="1"/>
  <c r="G19" i="14"/>
  <c r="H19" i="14"/>
  <c r="I19" i="14"/>
  <c r="J19" i="14"/>
  <c r="F19" i="14"/>
  <c r="C4" i="16"/>
  <c r="D4" i="16"/>
  <c r="E4" i="16"/>
  <c r="F4" i="16"/>
  <c r="B4" i="16"/>
  <c r="E7" i="17"/>
  <c r="E6" i="17" s="1"/>
  <c r="F7" i="17"/>
  <c r="F6" i="17" s="1"/>
  <c r="D7" i="17"/>
  <c r="D6" i="17" s="1"/>
  <c r="B7" i="17"/>
  <c r="B6" i="17" s="1"/>
  <c r="E37" i="16"/>
  <c r="D37" i="16"/>
  <c r="F37" i="16"/>
  <c r="C37" i="16"/>
  <c r="B37" i="16"/>
  <c r="F35" i="16"/>
  <c r="E35" i="16"/>
  <c r="D35" i="16"/>
  <c r="C35" i="16"/>
  <c r="B35" i="16"/>
  <c r="F28" i="16"/>
  <c r="E28" i="16"/>
  <c r="D28" i="16"/>
  <c r="C28" i="16"/>
  <c r="B28" i="16"/>
  <c r="E26" i="16"/>
  <c r="D26" i="16"/>
  <c r="F26" i="16"/>
  <c r="C26" i="16"/>
  <c r="B26" i="16"/>
  <c r="F24" i="16"/>
  <c r="E24" i="16"/>
  <c r="D24" i="16"/>
  <c r="C24" i="16"/>
  <c r="B24" i="16"/>
  <c r="F20" i="16"/>
  <c r="E20" i="16"/>
  <c r="D20" i="16"/>
  <c r="C20" i="16"/>
  <c r="B20" i="16"/>
  <c r="F18" i="16"/>
  <c r="E18" i="16"/>
  <c r="D18" i="16"/>
  <c r="C18" i="16"/>
  <c r="B18" i="16"/>
  <c r="F11" i="16"/>
  <c r="E11" i="16"/>
  <c r="E6" i="16" s="1"/>
  <c r="D11" i="16"/>
  <c r="C11" i="16"/>
  <c r="B11" i="16"/>
  <c r="F9" i="16"/>
  <c r="E9" i="16"/>
  <c r="D9" i="16"/>
  <c r="C9" i="16"/>
  <c r="B9" i="16"/>
  <c r="F7" i="16"/>
  <c r="E7" i="16"/>
  <c r="D7" i="16"/>
  <c r="C7" i="16"/>
  <c r="B7" i="16"/>
  <c r="J26" i="14"/>
  <c r="I26" i="14"/>
  <c r="H26" i="14"/>
  <c r="H23" i="14"/>
  <c r="G23" i="14"/>
  <c r="F23" i="14"/>
  <c r="J14" i="14"/>
  <c r="I14" i="14"/>
  <c r="H14" i="14"/>
  <c r="G14" i="14"/>
  <c r="F14" i="14"/>
  <c r="J11" i="14"/>
  <c r="I11" i="14"/>
  <c r="H11" i="14"/>
  <c r="G11" i="14"/>
  <c r="F11" i="14"/>
  <c r="H244" i="13"/>
  <c r="G244" i="13"/>
  <c r="F244" i="13"/>
  <c r="E244" i="13"/>
  <c r="D244" i="13"/>
  <c r="H234" i="13"/>
  <c r="H233" i="13" s="1"/>
  <c r="H21" i="13" s="1"/>
  <c r="G234" i="13"/>
  <c r="G233" i="13" s="1"/>
  <c r="G21" i="13" s="1"/>
  <c r="F234" i="13"/>
  <c r="F233" i="13" s="1"/>
  <c r="F21" i="13" s="1"/>
  <c r="E234" i="13"/>
  <c r="E233" i="13" s="1"/>
  <c r="E21" i="13" s="1"/>
  <c r="D234" i="13"/>
  <c r="D233" i="13" s="1"/>
  <c r="D21" i="13" s="1"/>
  <c r="H230" i="13"/>
  <c r="H218" i="13" s="1"/>
  <c r="G230" i="13"/>
  <c r="G218" i="13" s="1"/>
  <c r="F230" i="13"/>
  <c r="F218" i="13" s="1"/>
  <c r="E230" i="13"/>
  <c r="E218" i="13" s="1"/>
  <c r="D230" i="13"/>
  <c r="D219" i="13"/>
  <c r="H201" i="13"/>
  <c r="G201" i="13"/>
  <c r="F201" i="13"/>
  <c r="H202" i="13"/>
  <c r="G202" i="13"/>
  <c r="F202" i="13"/>
  <c r="E202" i="13"/>
  <c r="D202" i="13"/>
  <c r="D201" i="13" s="1"/>
  <c r="H165" i="13"/>
  <c r="G165" i="13"/>
  <c r="F165" i="13"/>
  <c r="E165" i="13"/>
  <c r="D165" i="13"/>
  <c r="H153" i="13"/>
  <c r="G153" i="13"/>
  <c r="F153" i="13"/>
  <c r="E153" i="13"/>
  <c r="D153" i="13"/>
  <c r="H148" i="13"/>
  <c r="G148" i="13"/>
  <c r="F148" i="13"/>
  <c r="E148" i="13"/>
  <c r="D148" i="13"/>
  <c r="H146" i="13"/>
  <c r="G146" i="13"/>
  <c r="F146" i="13"/>
  <c r="D146" i="13"/>
  <c r="D144" i="13"/>
  <c r="H142" i="13"/>
  <c r="G142" i="13"/>
  <c r="F142" i="13"/>
  <c r="D142" i="13"/>
  <c r="H139" i="13"/>
  <c r="G139" i="13"/>
  <c r="F139" i="13"/>
  <c r="D139" i="13"/>
  <c r="H102" i="13"/>
  <c r="H90" i="13" s="1"/>
  <c r="H54" i="13" s="1"/>
  <c r="H53" i="13" s="1"/>
  <c r="G102" i="13"/>
  <c r="G90" i="13" s="1"/>
  <c r="G54" i="13" s="1"/>
  <c r="G53" i="13" s="1"/>
  <c r="F102" i="13"/>
  <c r="E102" i="13"/>
  <c r="E90" i="13" s="1"/>
  <c r="E54" i="13" s="1"/>
  <c r="E53" i="13" s="1"/>
  <c r="D102" i="13"/>
  <c r="D90" i="13" s="1"/>
  <c r="D86" i="13"/>
  <c r="D55" i="13" s="1"/>
  <c r="H50" i="13"/>
  <c r="G50" i="13"/>
  <c r="F50" i="13"/>
  <c r="H47" i="13"/>
  <c r="G47" i="13"/>
  <c r="F47" i="13"/>
  <c r="E29" i="13"/>
  <c r="E28" i="13" s="1"/>
  <c r="E27" i="13" s="1"/>
  <c r="E26" i="13" s="1"/>
  <c r="D30" i="13"/>
  <c r="E23" i="13" l="1"/>
  <c r="E22" i="13" s="1"/>
  <c r="E254" i="13"/>
  <c r="D240" i="13"/>
  <c r="D239" i="13" s="1"/>
  <c r="F106" i="13"/>
  <c r="D218" i="13"/>
  <c r="D200" i="13" s="1"/>
  <c r="D169" i="13" s="1"/>
  <c r="D54" i="13"/>
  <c r="D53" i="13" s="1"/>
  <c r="D106" i="13"/>
  <c r="E106" i="13"/>
  <c r="G106" i="13"/>
  <c r="H106" i="13"/>
  <c r="G46" i="13"/>
  <c r="H152" i="13"/>
  <c r="F46" i="13"/>
  <c r="D152" i="13"/>
  <c r="E152" i="13"/>
  <c r="F152" i="13"/>
  <c r="F90" i="13"/>
  <c r="F54" i="13" s="1"/>
  <c r="F53" i="13" s="1"/>
  <c r="G152" i="13"/>
  <c r="F15" i="14"/>
  <c r="F27" i="14" s="1"/>
  <c r="H15" i="14"/>
  <c r="H27" i="14" s="1"/>
  <c r="F4" i="19"/>
  <c r="H6" i="13" s="1"/>
  <c r="C4" i="19"/>
  <c r="E6" i="13" s="1"/>
  <c r="E201" i="13"/>
  <c r="D29" i="13"/>
  <c r="D28" i="13" s="1"/>
  <c r="D27" i="13" s="1"/>
  <c r="H23" i="13"/>
  <c r="H22" i="13" s="1"/>
  <c r="F23" i="13"/>
  <c r="F22" i="13" s="1"/>
  <c r="G23" i="13"/>
  <c r="G22" i="13" s="1"/>
  <c r="H46" i="13"/>
  <c r="H29" i="13"/>
  <c r="G29" i="13"/>
  <c r="I23" i="14"/>
  <c r="J23" i="14"/>
  <c r="C23" i="16"/>
  <c r="B23" i="16"/>
  <c r="F23" i="16"/>
  <c r="B6" i="16"/>
  <c r="C6" i="16"/>
  <c r="F6" i="16"/>
  <c r="I15" i="14"/>
  <c r="I27" i="14" s="1"/>
  <c r="J15" i="14"/>
  <c r="J27" i="14" s="1"/>
  <c r="D23" i="16"/>
  <c r="E23" i="16"/>
  <c r="G15" i="14"/>
  <c r="G27" i="14" s="1"/>
  <c r="F200" i="13"/>
  <c r="F169" i="13" s="1"/>
  <c r="G200" i="13"/>
  <c r="G169" i="13" s="1"/>
  <c r="H200" i="13"/>
  <c r="H169" i="13" s="1"/>
  <c r="F29" i="13"/>
  <c r="F232" i="13"/>
  <c r="F20" i="13"/>
  <c r="G20" i="13"/>
  <c r="G232" i="13"/>
  <c r="H232" i="13"/>
  <c r="H20" i="13"/>
  <c r="D232" i="13"/>
  <c r="D20" i="13"/>
  <c r="E20" i="13"/>
  <c r="E232" i="13"/>
  <c r="E296" i="13" l="1"/>
  <c r="E283" i="13" s="1"/>
  <c r="E282" i="13" s="1"/>
  <c r="E281" i="13" s="1"/>
  <c r="E280" i="13" s="1"/>
  <c r="D257" i="13"/>
  <c r="D296" i="13"/>
  <c r="D283" i="13" s="1"/>
  <c r="F105" i="13"/>
  <c r="F104" i="13" s="1"/>
  <c r="F52" i="13" s="1"/>
  <c r="G105" i="13"/>
  <c r="G104" i="13" s="1"/>
  <c r="G52" i="13" s="1"/>
  <c r="D105" i="13"/>
  <c r="D104" i="13" s="1"/>
  <c r="D52" i="13" s="1"/>
  <c r="H105" i="13"/>
  <c r="H104" i="13" s="1"/>
  <c r="H52" i="13" s="1"/>
  <c r="E105" i="13"/>
  <c r="E104" i="13" s="1"/>
  <c r="D23" i="13"/>
  <c r="D22" i="13" s="1"/>
  <c r="E200" i="13"/>
  <c r="E169" i="13" s="1"/>
  <c r="D12" i="13"/>
  <c r="D11" i="13" s="1"/>
  <c r="F18" i="13"/>
  <c r="F15" i="13" s="1"/>
  <c r="H18" i="13"/>
  <c r="H15" i="13" s="1"/>
  <c r="E10" i="13"/>
  <c r="E9" i="13" s="1"/>
  <c r="G18" i="13"/>
  <c r="G15" i="13" s="1"/>
  <c r="D26" i="13"/>
  <c r="D10" i="13"/>
  <c r="D9" i="13" s="1"/>
  <c r="H28" i="13"/>
  <c r="G28" i="13"/>
  <c r="F28" i="13"/>
  <c r="E52" i="13" l="1"/>
  <c r="E25" i="13" s="1"/>
  <c r="E24" i="13" s="1"/>
  <c r="E18" i="13"/>
  <c r="E15" i="13" s="1"/>
  <c r="E14" i="13"/>
  <c r="E13" i="13" s="1"/>
  <c r="H14" i="13"/>
  <c r="H13" i="13" s="1"/>
  <c r="F12" i="13"/>
  <c r="F11" i="13" s="1"/>
  <c r="F14" i="13"/>
  <c r="F13" i="13" s="1"/>
  <c r="D25" i="13"/>
  <c r="D18" i="13"/>
  <c r="D15" i="13" s="1"/>
  <c r="D14" i="13"/>
  <c r="D13" i="13" s="1"/>
  <c r="E12" i="13"/>
  <c r="E11" i="13" s="1"/>
  <c r="G14" i="13"/>
  <c r="G13" i="13" s="1"/>
  <c r="G12" i="13"/>
  <c r="G11" i="13" s="1"/>
  <c r="H12" i="13"/>
  <c r="H11" i="13" s="1"/>
  <c r="G27" i="13"/>
  <c r="G26" i="13" s="1"/>
  <c r="G25" i="13" s="1"/>
  <c r="G24" i="13" s="1"/>
  <c r="G10" i="13"/>
  <c r="G9" i="13" s="1"/>
  <c r="H27" i="13"/>
  <c r="H26" i="13" s="1"/>
  <c r="H25" i="13" s="1"/>
  <c r="H24" i="13" s="1"/>
  <c r="H10" i="13"/>
  <c r="H9" i="13" s="1"/>
  <c r="F27" i="13"/>
  <c r="F26" i="13" s="1"/>
  <c r="F25" i="13" s="1"/>
  <c r="F10" i="13"/>
  <c r="F9" i="13" s="1"/>
  <c r="D8" i="13" l="1"/>
  <c r="D7" i="13" s="1"/>
  <c r="E8" i="13"/>
  <c r="E7" i="13" s="1"/>
  <c r="G8" i="13"/>
  <c r="G7" i="13" s="1"/>
  <c r="F8" i="13"/>
  <c r="F7" i="13" s="1"/>
  <c r="H8" i="13"/>
  <c r="H7" i="13" s="1"/>
  <c r="D24" i="13"/>
  <c r="F24" i="13"/>
  <c r="C7" i="17"/>
  <c r="C6" i="17" s="1"/>
</calcChain>
</file>

<file path=xl/sharedStrings.xml><?xml version="1.0" encoding="utf-8"?>
<sst xmlns="http://schemas.openxmlformats.org/spreadsheetml/2006/main" count="528" uniqueCount="287">
  <si>
    <t>PRIHODI UKUPNO</t>
  </si>
  <si>
    <t>RASHODI UKUPNO</t>
  </si>
  <si>
    <t>RAZLIKA - VIŠAK / MANJAK</t>
  </si>
  <si>
    <t>NETO FINANCIRANJE</t>
  </si>
  <si>
    <t>VIŠAK / MANJAK + NETO FINANCIRANJE</t>
  </si>
  <si>
    <t>Prihodi poslovanja</t>
  </si>
  <si>
    <t>Rashodi poslovanja</t>
  </si>
  <si>
    <t>Rashodi za zaposlene</t>
  </si>
  <si>
    <t>Rashodi za nabavu nefinancijske imovine</t>
  </si>
  <si>
    <t>Rashodi za nabavu neproizvedene dugotrajne imovine</t>
  </si>
  <si>
    <t>B. RAČUN FINANCIRANJA</t>
  </si>
  <si>
    <t>Primici od financijske imovine i zaduživanja</t>
  </si>
  <si>
    <t>Izdaci za financijsku imovinu i otplate zajmova</t>
  </si>
  <si>
    <t>II. POSEBNI DIO</t>
  </si>
  <si>
    <t>I. OPĆI DIO</t>
  </si>
  <si>
    <t>Materijalni rashodi</t>
  </si>
  <si>
    <t>Primici od zaduživanja</t>
  </si>
  <si>
    <t>Izdaci za otplatu glavnice primljenih kredita i zajmova</t>
  </si>
  <si>
    <t>Pomoći iz inozemstva i od subjekata unutar općeg proračuna</t>
  </si>
  <si>
    <t>…</t>
  </si>
  <si>
    <t>PRIJENOS SREDSTAVA IZ PRETHODNE GODINE</t>
  </si>
  <si>
    <t xml:space="preserve"> Prihodi od prodaje proizvoda i robe te pruženih usluga i prihodi od donacija</t>
  </si>
  <si>
    <t>Prihodi od prodaje nefinancijske imovine</t>
  </si>
  <si>
    <t>Prihodi od prodaje proizvedene dugotrajne imovine</t>
  </si>
  <si>
    <t>A. SAŽETAK RAČUNA PRIHODA I RASHODA</t>
  </si>
  <si>
    <t>B. SAŽETAK RAČUNA FINANCIRANJA</t>
  </si>
  <si>
    <t>6 PRIHODI POSLOVANJA</t>
  </si>
  <si>
    <t>7 PRIHODI OD PRODAJE NEFINANCIJSKE IMOVINE</t>
  </si>
  <si>
    <t>3 RASHODI  POSLOVANJA</t>
  </si>
  <si>
    <t>4 RASHODI ZA NABAVU NEFINANCIJSKE IMOVINE</t>
  </si>
  <si>
    <t>8 PRIMICI OD FINANCIJSKE IMOVINE I ZADUŽIVANJA</t>
  </si>
  <si>
    <t>5 IZDACI ZA FINANCIJSKU IMOVINU I OTPLATE ZAJMOVA</t>
  </si>
  <si>
    <t>RAZLIKA PRIMITAKA I IZDATAKA</t>
  </si>
  <si>
    <t>PRIJENOS SREDSTAVA U SLJEDEĆE RAZDOBLJE</t>
  </si>
  <si>
    <t>A2. PRIHODI I RASHODI PREMA IZVORIMA FINANCIRANJA</t>
  </si>
  <si>
    <t>UKUPNO PRIHODI</t>
  </si>
  <si>
    <t>UKUPNO RASHODI</t>
  </si>
  <si>
    <t>A3. RASHODI PREMA FUNKCIJSKOJ KLASIFIKACIJI</t>
  </si>
  <si>
    <t>B1. RAČUN FINANCIRANJA PREMA EKONOMSKOJ KLASIFIKACIJI</t>
  </si>
  <si>
    <t>B2. RAČUN FINANCIRANJA PREMA IZVORIMA FINANCIRANJA</t>
  </si>
  <si>
    <t>UKUPNO PRIMICI</t>
  </si>
  <si>
    <t xml:space="preserve">UKUPNO IZDACI </t>
  </si>
  <si>
    <t>Opći prihodi i primici</t>
  </si>
  <si>
    <t>Vlastiti prihodi</t>
  </si>
  <si>
    <t>IZVJEŠTAJ PO PROGRAMSKOJ KLASIFIKACIJI</t>
  </si>
  <si>
    <t>BROJČANA OZNAKA I NAZIV</t>
  </si>
  <si>
    <t>NACIONALNI PARKOVI I PARKOVI PRIRODE</t>
  </si>
  <si>
    <t>JAVNA USTANOVA NACIONALNI PARK RISNJAK</t>
  </si>
  <si>
    <t xml:space="preserve"> Izvor 1</t>
  </si>
  <si>
    <t>Izvor 11</t>
  </si>
  <si>
    <t xml:space="preserve"> Izvor 3</t>
  </si>
  <si>
    <t>Izvor 31</t>
  </si>
  <si>
    <t>Izvor 4</t>
  </si>
  <si>
    <t>Prihodi za posebne namjene</t>
  </si>
  <si>
    <t>Izvor 43</t>
  </si>
  <si>
    <t>Ostali prihodi za posebne namjene</t>
  </si>
  <si>
    <t>Izvor 5</t>
  </si>
  <si>
    <t>Pomoći</t>
  </si>
  <si>
    <t>Izvor 52</t>
  </si>
  <si>
    <t>Ostale pomoći</t>
  </si>
  <si>
    <t>Izvor 6</t>
  </si>
  <si>
    <t>Donacije</t>
  </si>
  <si>
    <t>Izvor 61</t>
  </si>
  <si>
    <t>Izvor 7</t>
  </si>
  <si>
    <t>Prihodi od prodaje ili zamjene nefinancijske imovine i naknade s naslova osiguranja</t>
  </si>
  <si>
    <t>Izvor 71</t>
  </si>
  <si>
    <t>34 ZAŠTITA I OČUVANJE PRIRODE I OKOLIŠA</t>
  </si>
  <si>
    <t>PROGRAM: 3401 ZAŠTITA PRIRODE</t>
  </si>
  <si>
    <t>A779000 - Administracija i upravljanje</t>
  </si>
  <si>
    <t>Izvor: 1 Opći prihodi i primici</t>
  </si>
  <si>
    <t>Izvor: 11 Opći prihodi i primici</t>
  </si>
  <si>
    <t>3 Rashodi poslovanja</t>
  </si>
  <si>
    <t>31 Rashodi za zaposlene</t>
  </si>
  <si>
    <t>3111 Plaće za redovan rad</t>
  </si>
  <si>
    <t>3121 Ostali rashodi za zaposlene</t>
  </si>
  <si>
    <t>3132 Doprinosi za obvezno zdravstveno osiguranje</t>
  </si>
  <si>
    <t>32 Materijalni rashodi</t>
  </si>
  <si>
    <t>3212 Naknade za prijevoz, za rad na terenu i odvojeni život</t>
  </si>
  <si>
    <t>3213 Stručno usavršavanje zaposlenika</t>
  </si>
  <si>
    <t>3223 Energija</t>
  </si>
  <si>
    <t>3237 Intelektualne i osobne usluge</t>
  </si>
  <si>
    <t>3238 Računalne usluge</t>
  </si>
  <si>
    <t>4 Rashodi za nabavu nefinancijske imovine</t>
  </si>
  <si>
    <t>42 Rashodi za nabavu proizvedene dugotrajne imovine</t>
  </si>
  <si>
    <t>4214 Ostali građevinski objekti</t>
  </si>
  <si>
    <t>4227 Uređaji, strojevi i oprema za ostale namjene</t>
  </si>
  <si>
    <t>45 Rashodi za dodatna ulaganja na nefinancijskoj imovini</t>
  </si>
  <si>
    <t>4511 Dodatna ulaganja na građevinskim objektima</t>
  </si>
  <si>
    <t>A779047 - Administracija i upravljanje (iz evidencijskih prihoda)</t>
  </si>
  <si>
    <t>Izvor: 3 Vlastiti prihodi</t>
  </si>
  <si>
    <t>Izvor: 31 Vlastiti prihodi</t>
  </si>
  <si>
    <t>3211 Službena putovanja</t>
  </si>
  <si>
    <t>3214 Ostale naknade troškova zaposlenima</t>
  </si>
  <si>
    <t>3221 Uredski materijal i ostali materijalni rashodi</t>
  </si>
  <si>
    <t>3222 Materijal i sirovine</t>
  </si>
  <si>
    <t>3224 Materijal i dijelovi za tekuće i investicijsko održavanje</t>
  </si>
  <si>
    <t>3225 Sitni inventar i auto gume</t>
  </si>
  <si>
    <t>3227 Službena, radna i zaštitna odjeća i obuća</t>
  </si>
  <si>
    <t>3231 Usluge telefona, pošte i prijevoza</t>
  </si>
  <si>
    <t>3232 Usluge tekućeg i investicijskog održavanja</t>
  </si>
  <si>
    <t>3233 Usluge promidžbe i informiranja</t>
  </si>
  <si>
    <t>3234 Komunalne usluge</t>
  </si>
  <si>
    <t>3235 Zakupnine i najamnine</t>
  </si>
  <si>
    <t>3236 Zdravstvene i veterinarske usluge</t>
  </si>
  <si>
    <t>3239 Ostale usluge</t>
  </si>
  <si>
    <t>3241 Naknade troškova osobama izvan radnog odnosa</t>
  </si>
  <si>
    <t>3292 Premije osiguranja</t>
  </si>
  <si>
    <t>3293 Reprezentacija</t>
  </si>
  <si>
    <t>3294 Članarine</t>
  </si>
  <si>
    <t>3295 Pristojbe i naknade</t>
  </si>
  <si>
    <t>3299 Ostali nespomenuti rashodi poslovanja</t>
  </si>
  <si>
    <t>34 Financijski rashodi</t>
  </si>
  <si>
    <t>3431 Bankarske usluge i usluge platnog prometa</t>
  </si>
  <si>
    <t>3432 Negativne tečajne razlike i razlike zbog primjene valutne klauzule</t>
  </si>
  <si>
    <t>3433 Zatezne kamate</t>
  </si>
  <si>
    <t>41 Rashodi za nabavu neproizvedene dugotrajne imovine</t>
  </si>
  <si>
    <t>4124 Ostala prava</t>
  </si>
  <si>
    <t>4221 Uredska oprema i namještaj</t>
  </si>
  <si>
    <t>4222 Komunikacijska oprema</t>
  </si>
  <si>
    <t>4223 Oprema za održavanje i zaštitu</t>
  </si>
  <si>
    <t>4231 Prijevozna sredstva u cestovnom prometu</t>
  </si>
  <si>
    <t>Izvor: 4 Prihodi posebne namjene</t>
  </si>
  <si>
    <t>Izvor: 43 Ostali prihodi za posebne namjene</t>
  </si>
  <si>
    <t>3131 Doprinosi za mirovinsko osiguranje</t>
  </si>
  <si>
    <t>3291 Naknade za rad predstavničkih i izvršnih tijela, povjerenstava i slično</t>
  </si>
  <si>
    <t>35 Subvencije</t>
  </si>
  <si>
    <t>3512 Subvencije trgovačkim društvima u jav. sek.</t>
  </si>
  <si>
    <t>36 Pomoći dane u inozemstvo i unutar općeg proračuna</t>
  </si>
  <si>
    <t>3691 Tekući prijenosi između proračunskih korisnika istog proračuna</t>
  </si>
  <si>
    <t>37 Naknade građanima i kućanstvima na temelju osiguranja i druge naknade</t>
  </si>
  <si>
    <t>3721 Naknade građanima i kućanstvima u novcu</t>
  </si>
  <si>
    <t>38 Ostali rashodi</t>
  </si>
  <si>
    <t>3811 Tekuće donacije u novcu</t>
  </si>
  <si>
    <t>3831 Naknade šteta pravnim i fizičkim osobama</t>
  </si>
  <si>
    <t>3835 Ostale kazne</t>
  </si>
  <si>
    <t>4225 Instrumenti, uređaji i strojevi</t>
  </si>
  <si>
    <t>4521 Dodatna ulaganja na postrojenjima i opremi</t>
  </si>
  <si>
    <t>Izvor: 5 Pomoći</t>
  </si>
  <si>
    <t>Izvor: 52 Ostale pomoći</t>
  </si>
  <si>
    <t>Izvor: 6 Donacije</t>
  </si>
  <si>
    <t>Izvor: 61 Donacije</t>
  </si>
  <si>
    <t>Izvor: 7 Prihodi od prodaje ili zamjene nefinancijske imovine i naknade s naslova osiguranja</t>
  </si>
  <si>
    <t>Izvor: 71 Prihodi od prodaje ili zamjene nefinancijske imovine i naknade s naslova osiguranja</t>
  </si>
  <si>
    <t>Prihodi od imovine</t>
  </si>
  <si>
    <t>Prihodi od upravnih i administrativnih pristojbi po posebnim propisima i naknadama</t>
  </si>
  <si>
    <t>Prihodi iz nadležnog proračuna i od HZZO-a temeljem ugovornih obveza</t>
  </si>
  <si>
    <t>Financijski rashodi</t>
  </si>
  <si>
    <t>Pomoći dane u inozemstvo i unutar općeg proračuna</t>
  </si>
  <si>
    <t>Rashodi za nabavu proizvedene dugotrajne imovine</t>
  </si>
  <si>
    <t>Rashodi za dodatna ulaganja na nefinancijskoj imovini</t>
  </si>
  <si>
    <t>1 Opći prihodi i primici</t>
  </si>
  <si>
    <t>11 Opći prihodi i primici</t>
  </si>
  <si>
    <t>3 Vlastiti prihodi</t>
  </si>
  <si>
    <t>31 Vlastiti prihodi</t>
  </si>
  <si>
    <t>4 Prihodi za posebne namjene</t>
  </si>
  <si>
    <t>43 ostali prihodi za posebne namjene</t>
  </si>
  <si>
    <t>5 Pomoći</t>
  </si>
  <si>
    <t>51 Pomoći EU</t>
  </si>
  <si>
    <t>52 Ostale pomoći</t>
  </si>
  <si>
    <t>6 Donacije</t>
  </si>
  <si>
    <t>61 Donacije</t>
  </si>
  <si>
    <t>7 Prihodi od prodaje ili zamjene nefinancijske imovine i naknade s naslova osiguranja</t>
  </si>
  <si>
    <t>71 Prihodi od prodaje ili zamjene nefinancijske imovine i naknade s naslova osiguranja</t>
  </si>
  <si>
    <t>05 Zaštita okoliša</t>
  </si>
  <si>
    <t>054 Zaštita bioraznolikosti i krajolika</t>
  </si>
  <si>
    <t>0540 Zaštita bioraznolikosti i krajolika</t>
  </si>
  <si>
    <t>12 Sredstva učešća za pomoći</t>
  </si>
  <si>
    <t>….</t>
  </si>
  <si>
    <t>2 Doprinosi</t>
  </si>
  <si>
    <t>21 Doprinosi za mirovinsko osiguranje</t>
  </si>
  <si>
    <t>PROJEKCIJA 
ZA 2027.</t>
  </si>
  <si>
    <t>Izvor: 51 Pomoći EU</t>
  </si>
  <si>
    <t>Izvor 51</t>
  </si>
  <si>
    <t>Pomoći EU</t>
  </si>
  <si>
    <t>4264 Ostala nematerijalna proizvedena imovina</t>
  </si>
  <si>
    <t>4212 Uredski objekti</t>
  </si>
  <si>
    <t>Pomoći od međunarodnih organizacija te institucija i tijela EU</t>
  </si>
  <si>
    <t>Kapitalne pomoći od institucija i tijela EU</t>
  </si>
  <si>
    <t>Pomoći od izvanproračunskih korisnika</t>
  </si>
  <si>
    <t>Tekuće pomoći od izvanproračunskih korisnika</t>
  </si>
  <si>
    <t xml:space="preserve"> Kapitalne pomoći od ostalih subjekata unutar općeg proračuna</t>
  </si>
  <si>
    <t>Pomoći proračunskim korisnicima iz proračuna koji im nije nadležan</t>
  </si>
  <si>
    <t>Tekuće pomoći proračunskim korisnicima iz proračuna koji im nije nadležan</t>
  </si>
  <si>
    <t>Pomoći temeljem prijenosa EU sredstava</t>
  </si>
  <si>
    <t>Tekuće pomoći temeljem prijenosa EU sredstava</t>
  </si>
  <si>
    <t>Prijenosi između proračunskih korisnika istog proračuna</t>
  </si>
  <si>
    <t>Tekući prijenosi između proračunskih korisnika istog proračuna</t>
  </si>
  <si>
    <t>Kapitalni prijenosi između proračunskih korisnika istog proračuna</t>
  </si>
  <si>
    <t>Prihodi od financijske imovine</t>
  </si>
  <si>
    <t>Kamate na oročena sredstva i depozite po viđenju</t>
  </si>
  <si>
    <t>Prihodi od pozitivnih tečajnih razlika i razlika zbog primjene valutne klauzule</t>
  </si>
  <si>
    <t>Prihodi po posebnim propisima</t>
  </si>
  <si>
    <t>Ostali nespomenuti prihodi</t>
  </si>
  <si>
    <t>Prihodi od prodaje proizvoda i robe te pruženih usluga</t>
  </si>
  <si>
    <t>Prihodi od prodaje proizvoda i robe</t>
  </si>
  <si>
    <t>Prihodi od pruženih usluga</t>
  </si>
  <si>
    <t>Donacije od pravnih i fizičkih osoba izvan općeg proračuna i povrat donacija po protestiranim jamstvima</t>
  </si>
  <si>
    <t>Tekuće donacije</t>
  </si>
  <si>
    <t>Prihodi iz nadležnog proračuna za financiranje redovne djelatnosti proračunskih korisnika</t>
  </si>
  <si>
    <t>Prihodi iz nadležnog proračuna za financiranje rashoda poslovanja</t>
  </si>
  <si>
    <t>Prihodi za financiranje rashoda za nabavu nefinancijske imovine</t>
  </si>
  <si>
    <t>Prihodi od prodaje postrojenja i opreme</t>
  </si>
  <si>
    <t>Uređaji, strojevi i oprema za ostale namjene</t>
  </si>
  <si>
    <t>Plaće (Bruto)</t>
  </si>
  <si>
    <t>Plaće za redovan rad</t>
  </si>
  <si>
    <t>Ostali rashodi za zaposlene</t>
  </si>
  <si>
    <t>Doprinosi na plaću</t>
  </si>
  <si>
    <t>Doprinosi za mirovinsko osiguranje</t>
  </si>
  <si>
    <t>Doprinosi za obvezno zdravstveno osiguranje</t>
  </si>
  <si>
    <t>Naknade troškova zaposlenima</t>
  </si>
  <si>
    <t>Službena putovanja</t>
  </si>
  <si>
    <t>Naknade za prijevoz, za rad na terenu i odvojeni život</t>
  </si>
  <si>
    <t>Stručno usavršavanje zaposlenika</t>
  </si>
  <si>
    <t>Ostale naknade troškova zaposlenima</t>
  </si>
  <si>
    <t>Rashodi za materijal i energiju</t>
  </si>
  <si>
    <t>Uredski materijal i ostali materijalni rashodi</t>
  </si>
  <si>
    <t>Materijal i sirovine</t>
  </si>
  <si>
    <t>Energija</t>
  </si>
  <si>
    <t>Materijal i dijelovi za tekuće i investicijsko održavanje</t>
  </si>
  <si>
    <t>Sitni inventar i auto gume</t>
  </si>
  <si>
    <t>Službena, radna i zaštitna odjeća i obuća</t>
  </si>
  <si>
    <t>Rashodi za usluge</t>
  </si>
  <si>
    <t>Usluge telefona, pošte i prijevoza</t>
  </si>
  <si>
    <t>Usluge tekućeg i investicijskog održavanja</t>
  </si>
  <si>
    <t>Usluge promidžbe i informiranja</t>
  </si>
  <si>
    <t>Komunalne usluge</t>
  </si>
  <si>
    <t>Zakupnine i najamnine</t>
  </si>
  <si>
    <t>Zdravstvene i veterinarske usluge</t>
  </si>
  <si>
    <t>Intelektualne i osobne usluge</t>
  </si>
  <si>
    <t>Računalne usluge</t>
  </si>
  <si>
    <t>Ostale usluge</t>
  </si>
  <si>
    <t>Naknade troškova osobama izvan radnog odnosa</t>
  </si>
  <si>
    <t>Ostali nespomenuti rashodi poslovanja</t>
  </si>
  <si>
    <t>Naknade za rad predstavničkih i izvršnih tijela, povjerenstava i slično</t>
  </si>
  <si>
    <t>Premije osiguranja</t>
  </si>
  <si>
    <t>Reprezentacija</t>
  </si>
  <si>
    <t>Članarine</t>
  </si>
  <si>
    <t>Pristojbe i naknade</t>
  </si>
  <si>
    <t xml:space="preserve"> Ostali financijski rashodi</t>
  </si>
  <si>
    <t>Bankarske usluge i usluge platnog prometa</t>
  </si>
  <si>
    <t>Negativne tečajne razlike i razlike zbog primjene valutne klauzule</t>
  </si>
  <si>
    <t>Zatezne kamate</t>
  </si>
  <si>
    <t>Nematerijalna imovina</t>
  </si>
  <si>
    <t>Ostala prava</t>
  </si>
  <si>
    <t>Građevinski objekti</t>
  </si>
  <si>
    <t>Ostali građevinski objekti</t>
  </si>
  <si>
    <t>Postrojenja i oprema</t>
  </si>
  <si>
    <t>Uredska oprema i namještaj</t>
  </si>
  <si>
    <t>Komunikacijska oprema</t>
  </si>
  <si>
    <t>Oprema za održavanje i zaštitu</t>
  </si>
  <si>
    <t>Instrumenti, uređaji i strojevi</t>
  </si>
  <si>
    <t>Prijevozna sredstva u cestovnom prometu</t>
  </si>
  <si>
    <t>Ostala nematerijalna proizvedena imovina</t>
  </si>
  <si>
    <t>Dodatna ulaganja na građevinskim objektima</t>
  </si>
  <si>
    <t>Dodatna ulaganja na postrojenjima i opremi</t>
  </si>
  <si>
    <t>Tekuće pomoći od institucija i tijela EU</t>
  </si>
  <si>
    <t>Ulaganja u računalne programe</t>
  </si>
  <si>
    <t xml:space="preserve"> RAČUN PRIHODA I RASHODA </t>
  </si>
  <si>
    <t xml:space="preserve">IZVJEŠTAJ O PRIHODIMA I RASHODIMA PREMA EKONOMSKOJ KLASIFIKACIJI </t>
  </si>
  <si>
    <t>Kazne, upravne mjere i ostali prihodi</t>
  </si>
  <si>
    <t>Ostali prihodi</t>
  </si>
  <si>
    <t>Uredski objekti</t>
  </si>
  <si>
    <t>FINANCIJSKI PLAN PRORAČUNSKOG KORISNIKA DRŽAVNOG PRORAČUNA
ZA 2026. I PROJEKCIJE ZA 2027. I 2028. GODINU</t>
  </si>
  <si>
    <t>IZVRŠENJE
2024.</t>
  </si>
  <si>
    <t>TEKUĆI PLAN
2025.</t>
  </si>
  <si>
    <t>PLAN 
ZA 2026.</t>
  </si>
  <si>
    <t>PROJEKCIJA 
ZA 2028.</t>
  </si>
  <si>
    <t>Poslovni objekti</t>
  </si>
  <si>
    <t>4212 Poslovni objekti</t>
  </si>
  <si>
    <t>Kapitalne pomoći temeljem prijenosa EU sredstava</t>
  </si>
  <si>
    <t>Kapitalne pomoći proračunskim korisnicima iz proračuna koji im nije nadležan</t>
  </si>
  <si>
    <t>Izvor: 50 Pomoći iz državnog proračuna</t>
  </si>
  <si>
    <t>Izvor: 56 Fondovi EU</t>
  </si>
  <si>
    <t>563 Europski fond za regionalni razvoj (ERDF)</t>
  </si>
  <si>
    <t>56311 EFRR - predfinanciranje iz IF 11</t>
  </si>
  <si>
    <t>56343 EFRR - predfinanciranje iz IF 43</t>
  </si>
  <si>
    <t>4262 Ulaganja u računalne programe</t>
  </si>
  <si>
    <t>A779062 PROGRAM PREKOGRANIČNE SURADNJE - Upravljačko tijelo iz inozemstva</t>
  </si>
  <si>
    <t>K779040 OPERATIVNI PROGRAM KONKURENTNOST I KOHEZIJA, Prioritet 6-Povećanje privlačnosti, edukacijskog kapaciteta i održivog upravljanja odredištima prirodne baštine</t>
  </si>
  <si>
    <t>Izvor 56</t>
  </si>
  <si>
    <t>Fondovi EU</t>
  </si>
  <si>
    <t>Izvor 50</t>
  </si>
  <si>
    <t>Pomoći iz državnog proračuna</t>
  </si>
  <si>
    <t>3224 Materijal i dijelovi za tekuće i investicijsko održavan</t>
  </si>
  <si>
    <t xml:space="preserve">  50 Pomoći iz državnog proračuna</t>
  </si>
  <si>
    <t xml:space="preserve">  56 Fondovi EU</t>
  </si>
  <si>
    <t>dodani prihodi iz izvora 56 -PKK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</si>
</sst>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0" x14ac:knownFonts="1"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b/>
      <sz val="14"/>
      <color indexed="8"/>
      <name val="Arial"/>
      <family val="2"/>
      <charset val="238"/>
    </font>
    <font>
      <sz val="10"/>
      <color indexed="8"/>
      <name val="Arial"/>
      <family val="2"/>
      <charset val="238"/>
    </font>
    <font>
      <sz val="14"/>
      <color indexed="8"/>
      <name val="Arial"/>
      <family val="2"/>
      <charset val="238"/>
    </font>
    <font>
      <b/>
      <sz val="12"/>
      <color indexed="8"/>
      <name val="Arial"/>
      <family val="2"/>
      <charset val="238"/>
    </font>
    <font>
      <b/>
      <sz val="10"/>
      <color indexed="8"/>
      <name val="Arial"/>
      <family val="2"/>
      <charset val="238"/>
    </font>
    <font>
      <b/>
      <sz val="12"/>
      <name val="Arial"/>
      <family val="2"/>
      <charset val="238"/>
    </font>
    <font>
      <sz val="12"/>
      <name val="Arial"/>
      <family val="2"/>
      <charset val="238"/>
    </font>
    <font>
      <sz val="10"/>
      <name val="Arial"/>
      <family val="2"/>
      <charset val="238"/>
    </font>
    <font>
      <i/>
      <sz val="10"/>
      <name val="Arial"/>
      <family val="2"/>
      <charset val="238"/>
    </font>
    <font>
      <b/>
      <sz val="10"/>
      <name val="Arial"/>
      <family val="2"/>
      <charset val="238"/>
    </font>
    <font>
      <sz val="12"/>
      <color indexed="8"/>
      <name val="Arial"/>
      <family val="2"/>
      <charset val="238"/>
    </font>
    <font>
      <sz val="12"/>
      <color theme="1"/>
      <name val="Calibri"/>
      <family val="2"/>
      <charset val="238"/>
      <scheme val="minor"/>
    </font>
    <font>
      <b/>
      <sz val="10"/>
      <color theme="1"/>
      <name val="Calibri"/>
      <family val="2"/>
      <charset val="238"/>
      <scheme val="minor"/>
    </font>
    <font>
      <sz val="8"/>
      <color indexed="8"/>
      <name val="Arial"/>
      <family val="2"/>
      <charset val="238"/>
    </font>
    <font>
      <sz val="8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b/>
      <sz val="12"/>
      <color theme="1"/>
      <name val="Arial"/>
      <family val="2"/>
      <charset val="238"/>
    </font>
    <font>
      <b/>
      <sz val="10"/>
      <color rgb="FF000000"/>
      <name val="Arial"/>
      <family val="2"/>
      <charset val="238"/>
    </font>
    <font>
      <i/>
      <sz val="10"/>
      <color rgb="FF000000"/>
      <name val="Arial"/>
      <family val="2"/>
      <charset val="238"/>
    </font>
    <font>
      <sz val="10"/>
      <color theme="1"/>
      <name val="Arial"/>
      <family val="2"/>
      <charset val="238"/>
    </font>
    <font>
      <b/>
      <sz val="10"/>
      <color rgb="FF0000FF"/>
      <name val="Arial"/>
      <family val="2"/>
      <charset val="238"/>
    </font>
    <font>
      <sz val="10"/>
      <color rgb="FF000000"/>
      <name val="Arial"/>
      <family val="2"/>
      <charset val="238"/>
    </font>
    <font>
      <b/>
      <sz val="10"/>
      <color rgb="FFFF0000"/>
      <name val="Arial"/>
      <family val="2"/>
      <charset val="238"/>
    </font>
    <font>
      <b/>
      <sz val="8"/>
      <color indexed="8"/>
      <name val="Arial"/>
      <family val="2"/>
      <charset val="238"/>
    </font>
    <font>
      <b/>
      <sz val="10"/>
      <color theme="0"/>
      <name val="Arial"/>
      <family val="2"/>
      <charset val="238"/>
    </font>
    <font>
      <b/>
      <sz val="10"/>
      <color theme="1"/>
      <name val="Arial"/>
      <family val="2"/>
      <charset val="238"/>
    </font>
    <font>
      <b/>
      <i/>
      <sz val="10"/>
      <name val="Arial"/>
      <family val="2"/>
      <charset val="238"/>
    </font>
    <font>
      <sz val="11"/>
      <color theme="1"/>
      <name val="Arial"/>
      <family val="2"/>
      <charset val="238"/>
    </font>
  </fonts>
  <fills count="1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4" tint="0.39997558519241921"/>
        <bgColor indexed="64"/>
      </patternFill>
    </fill>
    <fill>
      <patternFill patternType="solid">
        <fgColor theme="6" tint="0.39997558519241921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7" tint="-0.249977111117893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theme="1" tint="0.499984740745262"/>
        <bgColor indexed="64"/>
      </patternFill>
    </fill>
    <fill>
      <patternFill patternType="solid">
        <fgColor rgb="FFFFFF00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/>
      <bottom/>
      <diagonal/>
    </border>
  </borders>
  <cellStyleXfs count="2">
    <xf numFmtId="0" fontId="0" fillId="0" borderId="0"/>
    <xf numFmtId="0" fontId="17" fillId="0" borderId="0"/>
  </cellStyleXfs>
  <cellXfs count="174">
    <xf numFmtId="0" fontId="0" fillId="0" borderId="0" xfId="0"/>
    <xf numFmtId="0" fontId="2" fillId="0" borderId="0" xfId="0" applyFont="1" applyAlignment="1">
      <alignment horizontal="left" wrapText="1"/>
    </xf>
    <xf numFmtId="0" fontId="4" fillId="0" borderId="0" xfId="0" applyFont="1" applyAlignment="1">
      <alignment wrapText="1"/>
    </xf>
    <xf numFmtId="0" fontId="3" fillId="0" borderId="0" xfId="0" applyFont="1"/>
    <xf numFmtId="0" fontId="2" fillId="0" borderId="0" xfId="0" applyFont="1" applyAlignment="1">
      <alignment horizontal="center" vertical="center" wrapText="1"/>
    </xf>
    <xf numFmtId="0" fontId="3" fillId="0" borderId="0" xfId="0" applyFont="1" applyAlignment="1">
      <alignment vertical="center" wrapText="1"/>
    </xf>
    <xf numFmtId="0" fontId="2" fillId="0" borderId="5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/>
    </xf>
    <xf numFmtId="0" fontId="4" fillId="0" borderId="0" xfId="0" applyFont="1" applyAlignment="1">
      <alignment horizontal="center" vertical="center" wrapText="1"/>
    </xf>
    <xf numFmtId="3" fontId="3" fillId="2" borderId="3" xfId="0" applyNumberFormat="1" applyFont="1" applyFill="1" applyBorder="1" applyAlignment="1">
      <alignment horizontal="right"/>
    </xf>
    <xf numFmtId="0" fontId="11" fillId="2" borderId="3" xfId="0" applyFont="1" applyFill="1" applyBorder="1" applyAlignment="1">
      <alignment horizontal="left" vertical="center" wrapText="1"/>
    </xf>
    <xf numFmtId="0" fontId="9" fillId="2" borderId="3" xfId="0" quotePrefix="1" applyFont="1" applyFill="1" applyBorder="1" applyAlignment="1">
      <alignment horizontal="left" vertical="center"/>
    </xf>
    <xf numFmtId="0" fontId="11" fillId="2" borderId="3" xfId="0" applyFont="1" applyFill="1" applyBorder="1" applyAlignment="1">
      <alignment horizontal="left" vertical="center"/>
    </xf>
    <xf numFmtId="0" fontId="9" fillId="2" borderId="3" xfId="0" applyFont="1" applyFill="1" applyBorder="1" applyAlignment="1">
      <alignment horizontal="left" vertical="center" wrapText="1"/>
    </xf>
    <xf numFmtId="0" fontId="9" fillId="2" borderId="3" xfId="0" applyFont="1" applyFill="1" applyBorder="1" applyAlignment="1">
      <alignment horizontal="left" vertical="center"/>
    </xf>
    <xf numFmtId="0" fontId="10" fillId="2" borderId="3" xfId="0" quotePrefix="1" applyFont="1" applyFill="1" applyBorder="1" applyAlignment="1">
      <alignment horizontal="left" vertical="center" wrapText="1"/>
    </xf>
    <xf numFmtId="0" fontId="7" fillId="0" borderId="0" xfId="0" quotePrefix="1" applyFont="1" applyAlignment="1">
      <alignment horizontal="left" wrapText="1"/>
    </xf>
    <xf numFmtId="0" fontId="8" fillId="0" borderId="0" xfId="0" applyFont="1" applyAlignment="1">
      <alignment wrapText="1"/>
    </xf>
    <xf numFmtId="3" fontId="5" fillId="0" borderId="0" xfId="0" applyNumberFormat="1" applyFont="1" applyAlignment="1">
      <alignment horizontal="right"/>
    </xf>
    <xf numFmtId="0" fontId="11" fillId="2" borderId="3" xfId="0" applyFont="1" applyFill="1" applyBorder="1" applyAlignment="1">
      <alignment vertical="center" wrapText="1"/>
    </xf>
    <xf numFmtId="0" fontId="9" fillId="2" borderId="3" xfId="0" applyFont="1" applyFill="1" applyBorder="1" applyAlignment="1">
      <alignment vertical="center" wrapText="1"/>
    </xf>
    <xf numFmtId="0" fontId="14" fillId="0" borderId="5" xfId="0" applyFont="1" applyBorder="1" applyAlignment="1">
      <alignment horizontal="right" vertical="center"/>
    </xf>
    <xf numFmtId="0" fontId="10" fillId="2" borderId="3" xfId="0" applyFont="1" applyFill="1" applyBorder="1" applyAlignment="1">
      <alignment horizontal="left" vertical="center" wrapText="1" indent="1"/>
    </xf>
    <xf numFmtId="0" fontId="13" fillId="0" borderId="0" xfId="0" applyFont="1" applyAlignment="1">
      <alignment wrapText="1"/>
    </xf>
    <xf numFmtId="0" fontId="12" fillId="0" borderId="0" xfId="0" applyFont="1" applyAlignment="1">
      <alignment vertical="center" wrapText="1"/>
    </xf>
    <xf numFmtId="0" fontId="13" fillId="0" borderId="0" xfId="0" applyFont="1" applyAlignment="1">
      <alignment vertical="center" wrapText="1"/>
    </xf>
    <xf numFmtId="0" fontId="5" fillId="0" borderId="0" xfId="0" applyFont="1" applyAlignment="1">
      <alignment vertical="center" wrapText="1"/>
    </xf>
    <xf numFmtId="0" fontId="16" fillId="0" borderId="0" xfId="0" applyFont="1"/>
    <xf numFmtId="0" fontId="0" fillId="0" borderId="3" xfId="0" applyBorder="1"/>
    <xf numFmtId="0" fontId="6" fillId="3" borderId="3" xfId="0" quotePrefix="1" applyFont="1" applyFill="1" applyBorder="1" applyAlignment="1">
      <alignment horizontal="center" vertical="center" wrapText="1"/>
    </xf>
    <xf numFmtId="0" fontId="19" fillId="4" borderId="3" xfId="0" applyFont="1" applyFill="1" applyBorder="1" applyAlignment="1">
      <alignment horizontal="left" vertical="center" wrapText="1"/>
    </xf>
    <xf numFmtId="4" fontId="6" fillId="2" borderId="3" xfId="0" applyNumberFormat="1" applyFont="1" applyFill="1" applyBorder="1" applyAlignment="1">
      <alignment horizontal="right"/>
    </xf>
    <xf numFmtId="0" fontId="10" fillId="2" borderId="3" xfId="0" quotePrefix="1" applyFont="1" applyFill="1" applyBorder="1" applyAlignment="1">
      <alignment horizontal="left" vertical="center" wrapText="1" indent="1"/>
    </xf>
    <xf numFmtId="4" fontId="3" fillId="2" borderId="3" xfId="0" applyNumberFormat="1" applyFont="1" applyFill="1" applyBorder="1" applyAlignment="1">
      <alignment horizontal="right"/>
    </xf>
    <xf numFmtId="4" fontId="21" fillId="0" borderId="3" xfId="0" applyNumberFormat="1" applyFont="1" applyBorder="1" applyAlignment="1">
      <alignment horizontal="right"/>
    </xf>
    <xf numFmtId="4" fontId="3" fillId="2" borderId="3" xfId="0" applyNumberFormat="1" applyFont="1" applyFill="1" applyBorder="1" applyAlignment="1">
      <alignment horizontal="right" wrapText="1"/>
    </xf>
    <xf numFmtId="0" fontId="0" fillId="0" borderId="0" xfId="0" applyAlignment="1">
      <alignment horizontal="right"/>
    </xf>
    <xf numFmtId="4" fontId="6" fillId="3" borderId="3" xfId="0" applyNumberFormat="1" applyFont="1" applyFill="1" applyBorder="1" applyAlignment="1">
      <alignment horizontal="right"/>
    </xf>
    <xf numFmtId="4" fontId="9" fillId="5" borderId="3" xfId="0" applyNumberFormat="1" applyFont="1" applyFill="1" applyBorder="1" applyAlignment="1">
      <alignment horizontal="right" wrapText="1"/>
    </xf>
    <xf numFmtId="4" fontId="23" fillId="5" borderId="3" xfId="0" applyNumberFormat="1" applyFont="1" applyFill="1" applyBorder="1" applyAlignment="1">
      <alignment horizontal="right" wrapText="1"/>
    </xf>
    <xf numFmtId="4" fontId="3" fillId="0" borderId="3" xfId="0" applyNumberFormat="1" applyFont="1" applyBorder="1" applyAlignment="1">
      <alignment horizontal="right"/>
    </xf>
    <xf numFmtId="4" fontId="19" fillId="4" borderId="3" xfId="0" applyNumberFormat="1" applyFont="1" applyFill="1" applyBorder="1" applyAlignment="1">
      <alignment wrapText="1"/>
    </xf>
    <xf numFmtId="4" fontId="9" fillId="0" borderId="3" xfId="0" applyNumberFormat="1" applyFont="1" applyBorder="1" applyAlignment="1">
      <alignment vertical="center"/>
    </xf>
    <xf numFmtId="4" fontId="9" fillId="0" borderId="3" xfId="0" applyNumberFormat="1" applyFont="1" applyBorder="1" applyAlignment="1">
      <alignment vertical="center" wrapText="1"/>
    </xf>
    <xf numFmtId="4" fontId="11" fillId="6" borderId="3" xfId="0" applyNumberFormat="1" applyFont="1" applyFill="1" applyBorder="1" applyAlignment="1">
      <alignment vertical="center" wrapText="1"/>
    </xf>
    <xf numFmtId="4" fontId="9" fillId="0" borderId="3" xfId="0" applyNumberFormat="1" applyFont="1" applyBorder="1" applyAlignment="1">
      <alignment horizontal="right" vertical="center" wrapText="1"/>
    </xf>
    <xf numFmtId="4" fontId="24" fillId="0" borderId="3" xfId="0" quotePrefix="1" applyNumberFormat="1" applyFont="1" applyBorder="1" applyAlignment="1">
      <alignment horizontal="right" wrapText="1"/>
    </xf>
    <xf numFmtId="4" fontId="24" fillId="2" borderId="3" xfId="0" applyNumberFormat="1" applyFont="1" applyFill="1" applyBorder="1" applyAlignment="1">
      <alignment horizontal="right" vertical="center" wrapText="1"/>
    </xf>
    <xf numFmtId="4" fontId="24" fillId="0" borderId="3" xfId="0" applyNumberFormat="1" applyFont="1" applyBorder="1" applyAlignment="1">
      <alignment vertical="center" wrapText="1"/>
    </xf>
    <xf numFmtId="0" fontId="11" fillId="7" borderId="3" xfId="0" applyFont="1" applyFill="1" applyBorder="1" applyAlignment="1">
      <alignment horizontal="left" vertical="center" wrapText="1"/>
    </xf>
    <xf numFmtId="4" fontId="11" fillId="7" borderId="3" xfId="0" applyNumberFormat="1" applyFont="1" applyFill="1" applyBorder="1" applyAlignment="1">
      <alignment horizontal="right" vertical="center" wrapText="1"/>
    </xf>
    <xf numFmtId="4" fontId="11" fillId="2" borderId="3" xfId="0" applyNumberFormat="1" applyFont="1" applyFill="1" applyBorder="1" applyAlignment="1">
      <alignment horizontal="right" vertical="center" wrapText="1"/>
    </xf>
    <xf numFmtId="4" fontId="9" fillId="2" borderId="3" xfId="0" applyNumberFormat="1" applyFont="1" applyFill="1" applyBorder="1" applyAlignment="1">
      <alignment horizontal="right" vertical="center" wrapText="1"/>
    </xf>
    <xf numFmtId="4" fontId="0" fillId="0" borderId="0" xfId="0" applyNumberFormat="1" applyAlignment="1">
      <alignment horizontal="right"/>
    </xf>
    <xf numFmtId="0" fontId="10" fillId="2" borderId="3" xfId="0" applyFont="1" applyFill="1" applyBorder="1" applyAlignment="1">
      <alignment horizontal="left" vertical="center" indent="1"/>
    </xf>
    <xf numFmtId="0" fontId="6" fillId="3" borderId="3" xfId="0" applyFont="1" applyFill="1" applyBorder="1" applyAlignment="1">
      <alignment horizontal="center" vertical="center" wrapText="1"/>
    </xf>
    <xf numFmtId="0" fontId="25" fillId="3" borderId="3" xfId="0" applyFont="1" applyFill="1" applyBorder="1" applyAlignment="1">
      <alignment horizontal="center" vertical="center" wrapText="1"/>
    </xf>
    <xf numFmtId="4" fontId="26" fillId="8" borderId="3" xfId="0" applyNumberFormat="1" applyFont="1" applyFill="1" applyBorder="1" applyAlignment="1">
      <alignment horizontal="right"/>
    </xf>
    <xf numFmtId="0" fontId="11" fillId="4" borderId="3" xfId="0" applyFont="1" applyFill="1" applyBorder="1" applyAlignment="1">
      <alignment horizontal="left" vertical="center" wrapText="1"/>
    </xf>
    <xf numFmtId="4" fontId="6" fillId="4" borderId="3" xfId="0" applyNumberFormat="1" applyFont="1" applyFill="1" applyBorder="1"/>
    <xf numFmtId="4" fontId="27" fillId="4" borderId="3" xfId="0" applyNumberFormat="1" applyFont="1" applyFill="1" applyBorder="1" applyAlignment="1">
      <alignment horizontal="right"/>
    </xf>
    <xf numFmtId="0" fontId="11" fillId="9" borderId="3" xfId="0" applyFont="1" applyFill="1" applyBorder="1" applyAlignment="1">
      <alignment horizontal="left" vertical="center" wrapText="1"/>
    </xf>
    <xf numFmtId="4" fontId="6" fillId="9" borderId="3" xfId="0" applyNumberFormat="1" applyFont="1" applyFill="1" applyBorder="1" applyAlignment="1">
      <alignment horizontal="right"/>
    </xf>
    <xf numFmtId="0" fontId="28" fillId="2" borderId="3" xfId="0" quotePrefix="1" applyFont="1" applyFill="1" applyBorder="1" applyAlignment="1">
      <alignment horizontal="left" vertical="center"/>
    </xf>
    <xf numFmtId="4" fontId="21" fillId="0" borderId="3" xfId="0" applyNumberFormat="1" applyFont="1" applyBorder="1"/>
    <xf numFmtId="0" fontId="9" fillId="2" borderId="3" xfId="0" quotePrefix="1" applyFont="1" applyFill="1" applyBorder="1" applyAlignment="1">
      <alignment horizontal="left" vertical="center" wrapText="1"/>
    </xf>
    <xf numFmtId="0" fontId="29" fillId="0" borderId="3" xfId="0" applyFont="1" applyBorder="1"/>
    <xf numFmtId="0" fontId="11" fillId="2" borderId="3" xfId="0" quotePrefix="1" applyFont="1" applyFill="1" applyBorder="1" applyAlignment="1">
      <alignment horizontal="left" vertical="center"/>
    </xf>
    <xf numFmtId="0" fontId="10" fillId="2" borderId="3" xfId="0" quotePrefix="1" applyFont="1" applyFill="1" applyBorder="1" applyAlignment="1">
      <alignment horizontal="left" vertical="center"/>
    </xf>
    <xf numFmtId="0" fontId="11" fillId="4" borderId="3" xfId="0" quotePrefix="1" applyFont="1" applyFill="1" applyBorder="1" applyAlignment="1">
      <alignment horizontal="left" vertical="center"/>
    </xf>
    <xf numFmtId="0" fontId="28" fillId="4" borderId="3" xfId="0" quotePrefix="1" applyFont="1" applyFill="1" applyBorder="1" applyAlignment="1">
      <alignment horizontal="left" vertical="center"/>
    </xf>
    <xf numFmtId="4" fontId="11" fillId="4" borderId="3" xfId="0" applyNumberFormat="1" applyFont="1" applyFill="1" applyBorder="1" applyAlignment="1">
      <alignment vertical="center" wrapText="1"/>
    </xf>
    <xf numFmtId="4" fontId="6" fillId="9" borderId="3" xfId="0" applyNumberFormat="1" applyFont="1" applyFill="1" applyBorder="1" applyAlignment="1">
      <alignment horizontal="right" vertical="center"/>
    </xf>
    <xf numFmtId="4" fontId="27" fillId="9" borderId="3" xfId="0" applyNumberFormat="1" applyFont="1" applyFill="1" applyBorder="1" applyAlignment="1">
      <alignment horizontal="right" vertical="center"/>
    </xf>
    <xf numFmtId="4" fontId="11" fillId="9" borderId="3" xfId="0" applyNumberFormat="1" applyFont="1" applyFill="1" applyBorder="1" applyAlignment="1">
      <alignment vertical="center" wrapText="1"/>
    </xf>
    <xf numFmtId="0" fontId="23" fillId="5" borderId="6" xfId="0" applyFont="1" applyFill="1" applyBorder="1" applyAlignment="1">
      <alignment wrapText="1"/>
    </xf>
    <xf numFmtId="0" fontId="23" fillId="5" borderId="6" xfId="0" applyFont="1" applyFill="1" applyBorder="1" applyAlignment="1">
      <alignment vertical="center" wrapText="1"/>
    </xf>
    <xf numFmtId="4" fontId="3" fillId="2" borderId="3" xfId="0" applyNumberFormat="1" applyFont="1" applyFill="1" applyBorder="1" applyAlignment="1">
      <alignment vertical="center"/>
    </xf>
    <xf numFmtId="4" fontId="21" fillId="0" borderId="3" xfId="0" applyNumberFormat="1" applyFont="1" applyBorder="1" applyAlignment="1">
      <alignment vertical="center"/>
    </xf>
    <xf numFmtId="4" fontId="11" fillId="9" borderId="3" xfId="0" applyNumberFormat="1" applyFont="1" applyFill="1" applyBorder="1" applyAlignment="1">
      <alignment horizontal="right" vertical="center" wrapText="1"/>
    </xf>
    <xf numFmtId="0" fontId="11" fillId="0" borderId="3" xfId="0" applyFont="1" applyBorder="1" applyAlignment="1">
      <alignment horizontal="left" vertical="center" wrapText="1"/>
    </xf>
    <xf numFmtId="0" fontId="9" fillId="0" borderId="3" xfId="0" applyFont="1" applyBorder="1" applyAlignment="1">
      <alignment horizontal="left" vertical="center" wrapText="1"/>
    </xf>
    <xf numFmtId="4" fontId="11" fillId="4" borderId="3" xfId="0" applyNumberFormat="1" applyFont="1" applyFill="1" applyBorder="1" applyAlignment="1">
      <alignment horizontal="right" vertical="center" wrapText="1"/>
    </xf>
    <xf numFmtId="0" fontId="9" fillId="0" borderId="3" xfId="0" quotePrefix="1" applyFont="1" applyBorder="1" applyAlignment="1">
      <alignment horizontal="left" vertical="center"/>
    </xf>
    <xf numFmtId="0" fontId="23" fillId="0" borderId="6" xfId="0" applyFont="1" applyBorder="1" applyAlignment="1">
      <alignment wrapText="1"/>
    </xf>
    <xf numFmtId="4" fontId="3" fillId="0" borderId="3" xfId="0" applyNumberFormat="1" applyFont="1" applyBorder="1" applyAlignment="1">
      <alignment horizontal="right" wrapText="1"/>
    </xf>
    <xf numFmtId="0" fontId="23" fillId="5" borderId="7" xfId="0" applyFont="1" applyFill="1" applyBorder="1" applyAlignment="1">
      <alignment wrapText="1"/>
    </xf>
    <xf numFmtId="0" fontId="23" fillId="0" borderId="3" xfId="0" applyFont="1" applyBorder="1" applyAlignment="1">
      <alignment wrapText="1"/>
    </xf>
    <xf numFmtId="0" fontId="23" fillId="5" borderId="0" xfId="0" applyFont="1" applyFill="1" applyAlignment="1">
      <alignment wrapText="1"/>
    </xf>
    <xf numFmtId="0" fontId="6" fillId="3" borderId="3" xfId="0" applyFont="1" applyFill="1" applyBorder="1" applyAlignment="1">
      <alignment horizontal="left" vertical="center" wrapText="1"/>
    </xf>
    <xf numFmtId="0" fontId="6" fillId="4" borderId="3" xfId="0" applyFont="1" applyFill="1" applyBorder="1" applyAlignment="1">
      <alignment horizontal="left" vertical="center" wrapText="1"/>
    </xf>
    <xf numFmtId="0" fontId="20" fillId="0" borderId="3" xfId="0" applyFont="1" applyBorder="1" applyAlignment="1">
      <alignment horizontal="left" vertical="center" wrapText="1"/>
    </xf>
    <xf numFmtId="4" fontId="11" fillId="4" borderId="3" xfId="0" applyNumberFormat="1" applyFont="1" applyFill="1" applyBorder="1" applyAlignment="1">
      <alignment horizontal="right" wrapText="1"/>
    </xf>
    <xf numFmtId="4" fontId="23" fillId="5" borderId="3" xfId="0" applyNumberFormat="1" applyFont="1" applyFill="1" applyBorder="1" applyAlignment="1">
      <alignment wrapText="1"/>
    </xf>
    <xf numFmtId="0" fontId="6" fillId="3" borderId="4" xfId="0" applyFont="1" applyFill="1" applyBorder="1" applyAlignment="1">
      <alignment horizontal="center" vertical="center" wrapText="1"/>
    </xf>
    <xf numFmtId="0" fontId="15" fillId="3" borderId="4" xfId="0" applyFont="1" applyFill="1" applyBorder="1" applyAlignment="1">
      <alignment horizontal="center" vertical="center" wrapText="1"/>
    </xf>
    <xf numFmtId="0" fontId="15" fillId="3" borderId="3" xfId="0" quotePrefix="1" applyFont="1" applyFill="1" applyBorder="1" applyAlignment="1">
      <alignment horizontal="center" vertical="center" wrapText="1"/>
    </xf>
    <xf numFmtId="0" fontId="15" fillId="3" borderId="3" xfId="0" applyFont="1" applyFill="1" applyBorder="1" applyAlignment="1">
      <alignment horizontal="center" vertical="center" wrapText="1"/>
    </xf>
    <xf numFmtId="4" fontId="11" fillId="10" borderId="3" xfId="0" applyNumberFormat="1" applyFont="1" applyFill="1" applyBorder="1" applyAlignment="1">
      <alignment horizontal="right" wrapText="1"/>
    </xf>
    <xf numFmtId="4" fontId="11" fillId="11" borderId="3" xfId="0" applyNumberFormat="1" applyFont="1" applyFill="1" applyBorder="1" applyAlignment="1">
      <alignment horizontal="right" wrapText="1"/>
    </xf>
    <xf numFmtId="0" fontId="9" fillId="11" borderId="3" xfId="0" quotePrefix="1" applyFont="1" applyFill="1" applyBorder="1" applyAlignment="1">
      <alignment horizontal="left" vertical="center"/>
    </xf>
    <xf numFmtId="0" fontId="28" fillId="11" borderId="3" xfId="0" quotePrefix="1" applyFont="1" applyFill="1" applyBorder="1" applyAlignment="1">
      <alignment horizontal="left" vertical="center"/>
    </xf>
    <xf numFmtId="0" fontId="28" fillId="11" borderId="3" xfId="0" applyFont="1" applyFill="1" applyBorder="1" applyAlignment="1">
      <alignment horizontal="left" vertical="center" wrapText="1"/>
    </xf>
    <xf numFmtId="4" fontId="6" fillId="11" borderId="3" xfId="0" applyNumberFormat="1" applyFont="1" applyFill="1" applyBorder="1" applyAlignment="1">
      <alignment horizontal="right"/>
    </xf>
    <xf numFmtId="0" fontId="9" fillId="11" borderId="2" xfId="0" applyFont="1" applyFill="1" applyBorder="1" applyAlignment="1">
      <alignment vertical="center"/>
    </xf>
    <xf numFmtId="4" fontId="11" fillId="11" borderId="3" xfId="0" applyNumberFormat="1" applyFont="1" applyFill="1" applyBorder="1" applyAlignment="1">
      <alignment vertical="center"/>
    </xf>
    <xf numFmtId="4" fontId="11" fillId="11" borderId="3" xfId="0" applyNumberFormat="1" applyFont="1" applyFill="1" applyBorder="1" applyAlignment="1">
      <alignment horizontal="right" vertical="center"/>
    </xf>
    <xf numFmtId="0" fontId="11" fillId="11" borderId="1" xfId="0" applyFont="1" applyFill="1" applyBorder="1" applyAlignment="1">
      <alignment horizontal="left" vertical="center"/>
    </xf>
    <xf numFmtId="4" fontId="3" fillId="2" borderId="8" xfId="0" applyNumberFormat="1" applyFont="1" applyFill="1" applyBorder="1" applyAlignment="1">
      <alignment horizontal="right" wrapText="1"/>
    </xf>
    <xf numFmtId="4" fontId="9" fillId="5" borderId="9" xfId="0" applyNumberFormat="1" applyFont="1" applyFill="1" applyBorder="1" applyAlignment="1">
      <alignment horizontal="right" wrapText="1"/>
    </xf>
    <xf numFmtId="4" fontId="23" fillId="5" borderId="9" xfId="0" applyNumberFormat="1" applyFont="1" applyFill="1" applyBorder="1" applyAlignment="1">
      <alignment horizontal="right" wrapText="1"/>
    </xf>
    <xf numFmtId="4" fontId="23" fillId="5" borderId="10" xfId="0" applyNumberFormat="1" applyFont="1" applyFill="1" applyBorder="1" applyAlignment="1">
      <alignment horizontal="right" wrapText="1"/>
    </xf>
    <xf numFmtId="4" fontId="23" fillId="5" borderId="9" xfId="0" applyNumberFormat="1" applyFont="1" applyFill="1" applyBorder="1" applyAlignment="1">
      <alignment wrapText="1"/>
    </xf>
    <xf numFmtId="4" fontId="23" fillId="5" borderId="11" xfId="0" applyNumberFormat="1" applyFont="1" applyFill="1" applyBorder="1" applyAlignment="1">
      <alignment wrapText="1"/>
    </xf>
    <xf numFmtId="4" fontId="3" fillId="0" borderId="0" xfId="0" applyNumberFormat="1" applyFont="1" applyAlignment="1">
      <alignment horizontal="right"/>
    </xf>
    <xf numFmtId="4" fontId="19" fillId="11" borderId="3" xfId="0" applyNumberFormat="1" applyFont="1" applyFill="1" applyBorder="1" applyAlignment="1">
      <alignment wrapText="1"/>
    </xf>
    <xf numFmtId="4" fontId="9" fillId="2" borderId="3" xfId="0" applyNumberFormat="1" applyFont="1" applyFill="1" applyBorder="1" applyAlignment="1">
      <alignment horizontal="right"/>
    </xf>
    <xf numFmtId="4" fontId="9" fillId="0" borderId="3" xfId="0" applyNumberFormat="1" applyFont="1" applyBorder="1" applyAlignment="1">
      <alignment horizontal="right" wrapText="1"/>
    </xf>
    <xf numFmtId="4" fontId="9" fillId="2" borderId="3" xfId="0" applyNumberFormat="1" applyFont="1" applyFill="1" applyBorder="1" applyAlignment="1">
      <alignment horizontal="right" wrapText="1"/>
    </xf>
    <xf numFmtId="0" fontId="23" fillId="5" borderId="1" xfId="0" applyFont="1" applyFill="1" applyBorder="1" applyAlignment="1">
      <alignment horizontal="left" wrapText="1"/>
    </xf>
    <xf numFmtId="0" fontId="23" fillId="5" borderId="4" xfId="0" applyFont="1" applyFill="1" applyBorder="1" applyAlignment="1">
      <alignment horizontal="left" wrapText="1"/>
    </xf>
    <xf numFmtId="4" fontId="22" fillId="12" borderId="3" xfId="0" applyNumberFormat="1" applyFont="1" applyFill="1" applyBorder="1" applyAlignment="1">
      <alignment wrapText="1"/>
    </xf>
    <xf numFmtId="4" fontId="6" fillId="3" borderId="3" xfId="0" applyNumberFormat="1" applyFont="1" applyFill="1" applyBorder="1" applyAlignment="1">
      <alignment horizontal="right" vertical="center"/>
    </xf>
    <xf numFmtId="4" fontId="6" fillId="13" borderId="3" xfId="0" applyNumberFormat="1" applyFont="1" applyFill="1" applyBorder="1" applyAlignment="1">
      <alignment horizontal="right"/>
    </xf>
    <xf numFmtId="4" fontId="23" fillId="5" borderId="0" xfId="0" applyNumberFormat="1" applyFont="1" applyFill="1" applyAlignment="1">
      <alignment wrapText="1"/>
    </xf>
    <xf numFmtId="0" fontId="1" fillId="14" borderId="0" xfId="0" applyFont="1" applyFill="1"/>
    <xf numFmtId="0" fontId="0" fillId="14" borderId="0" xfId="0" applyFill="1"/>
    <xf numFmtId="4" fontId="6" fillId="11" borderId="3" xfId="0" applyNumberFormat="1" applyFont="1" applyFill="1" applyBorder="1" applyAlignment="1">
      <alignment horizontal="right" vertical="center"/>
    </xf>
    <xf numFmtId="4" fontId="3" fillId="0" borderId="3" xfId="0" applyNumberFormat="1" applyFont="1" applyBorder="1" applyAlignment="1">
      <alignment horizontal="right" vertical="center"/>
    </xf>
    <xf numFmtId="4" fontId="3" fillId="2" borderId="3" xfId="0" applyNumberFormat="1" applyFont="1" applyFill="1" applyBorder="1" applyAlignment="1">
      <alignment horizontal="right" vertical="center"/>
    </xf>
    <xf numFmtId="0" fontId="6" fillId="0" borderId="1" xfId="0" quotePrefix="1" applyFont="1" applyBorder="1" applyAlignment="1">
      <alignment horizontal="left" wrapText="1"/>
    </xf>
    <xf numFmtId="0" fontId="6" fillId="0" borderId="2" xfId="0" quotePrefix="1" applyFont="1" applyBorder="1" applyAlignment="1">
      <alignment horizontal="left" wrapText="1"/>
    </xf>
    <xf numFmtId="0" fontId="11" fillId="11" borderId="1" xfId="0" quotePrefix="1" applyFont="1" applyFill="1" applyBorder="1" applyAlignment="1">
      <alignment horizontal="left" vertical="center" wrapText="1"/>
    </xf>
    <xf numFmtId="0" fontId="9" fillId="11" borderId="2" xfId="0" applyFont="1" applyFill="1" applyBorder="1" applyAlignment="1">
      <alignment vertical="center" wrapText="1"/>
    </xf>
    <xf numFmtId="0" fontId="11" fillId="6" borderId="1" xfId="0" quotePrefix="1" applyFont="1" applyFill="1" applyBorder="1" applyAlignment="1">
      <alignment horizontal="left" vertical="center" wrapText="1"/>
    </xf>
    <xf numFmtId="0" fontId="11" fillId="6" borderId="2" xfId="0" applyFont="1" applyFill="1" applyBorder="1" applyAlignment="1">
      <alignment vertical="center" wrapText="1"/>
    </xf>
    <xf numFmtId="0" fontId="6" fillId="3" borderId="3" xfId="0" applyFont="1" applyFill="1" applyBorder="1" applyAlignment="1">
      <alignment horizontal="center" vertical="center" wrapText="1"/>
    </xf>
    <xf numFmtId="0" fontId="11" fillId="0" borderId="1" xfId="0" applyFont="1" applyBorder="1" applyAlignment="1">
      <alignment horizontal="left" vertical="center" wrapText="1"/>
    </xf>
    <xf numFmtId="0" fontId="11" fillId="0" borderId="2" xfId="0" applyFont="1" applyBorder="1" applyAlignment="1">
      <alignment horizontal="left" vertical="center" wrapText="1"/>
    </xf>
    <xf numFmtId="0" fontId="9" fillId="0" borderId="2" xfId="0" applyFont="1" applyBorder="1" applyAlignment="1">
      <alignment vertical="center" wrapText="1"/>
    </xf>
    <xf numFmtId="0" fontId="11" fillId="11" borderId="1" xfId="0" applyFont="1" applyFill="1" applyBorder="1" applyAlignment="1">
      <alignment horizontal="left" vertical="center" wrapText="1"/>
    </xf>
    <xf numFmtId="0" fontId="9" fillId="11" borderId="2" xfId="0" applyFont="1" applyFill="1" applyBorder="1" applyAlignment="1">
      <alignment vertical="center"/>
    </xf>
    <xf numFmtId="0" fontId="5" fillId="0" borderId="0" xfId="0" applyFont="1" applyAlignment="1">
      <alignment horizontal="center" vertical="center" wrapText="1"/>
    </xf>
    <xf numFmtId="0" fontId="9" fillId="0" borderId="2" xfId="0" applyFont="1" applyBorder="1" applyAlignment="1">
      <alignment vertical="center"/>
    </xf>
    <xf numFmtId="0" fontId="11" fillId="0" borderId="1" xfId="0" quotePrefix="1" applyFont="1" applyBorder="1" applyAlignment="1">
      <alignment horizontal="left" vertical="center"/>
    </xf>
    <xf numFmtId="0" fontId="11" fillId="0" borderId="1" xfId="0" quotePrefix="1" applyFont="1" applyBorder="1" applyAlignment="1">
      <alignment horizontal="left" vertical="center" wrapText="1"/>
    </xf>
    <xf numFmtId="0" fontId="26" fillId="8" borderId="1" xfId="0" applyFont="1" applyFill="1" applyBorder="1" applyAlignment="1">
      <alignment horizontal="center" vertical="center" wrapText="1"/>
    </xf>
    <xf numFmtId="0" fontId="26" fillId="8" borderId="2" xfId="0" applyFont="1" applyFill="1" applyBorder="1" applyAlignment="1">
      <alignment horizontal="center" vertical="center" wrapText="1"/>
    </xf>
    <xf numFmtId="0" fontId="26" fillId="8" borderId="4" xfId="0" applyFont="1" applyFill="1" applyBorder="1" applyAlignment="1">
      <alignment horizontal="center" vertical="center" wrapText="1"/>
    </xf>
    <xf numFmtId="0" fontId="25" fillId="3" borderId="3" xfId="0" applyFont="1" applyFill="1" applyBorder="1" applyAlignment="1">
      <alignment horizontal="center" vertical="center" wrapText="1"/>
    </xf>
    <xf numFmtId="0" fontId="6" fillId="3" borderId="1" xfId="0" applyFont="1" applyFill="1" applyBorder="1" applyAlignment="1">
      <alignment horizontal="center" vertical="center" wrapText="1"/>
    </xf>
    <xf numFmtId="0" fontId="6" fillId="3" borderId="2" xfId="0" applyFont="1" applyFill="1" applyBorder="1" applyAlignment="1">
      <alignment horizontal="center" vertical="center" wrapText="1"/>
    </xf>
    <xf numFmtId="0" fontId="6" fillId="3" borderId="4" xfId="0" applyFont="1" applyFill="1" applyBorder="1" applyAlignment="1">
      <alignment horizontal="center" vertical="center" wrapText="1"/>
    </xf>
    <xf numFmtId="0" fontId="25" fillId="3" borderId="1" xfId="0" applyFont="1" applyFill="1" applyBorder="1" applyAlignment="1">
      <alignment horizontal="center" vertical="center" wrapText="1"/>
    </xf>
    <xf numFmtId="0" fontId="25" fillId="3" borderId="2" xfId="0" applyFont="1" applyFill="1" applyBorder="1" applyAlignment="1">
      <alignment horizontal="center" vertical="center" wrapText="1"/>
    </xf>
    <xf numFmtId="0" fontId="25" fillId="3" borderId="4" xfId="0" applyFont="1" applyFill="1" applyBorder="1" applyAlignment="1">
      <alignment horizontal="center" vertical="center" wrapText="1"/>
    </xf>
    <xf numFmtId="0" fontId="15" fillId="3" borderId="1" xfId="0" applyFont="1" applyFill="1" applyBorder="1" applyAlignment="1">
      <alignment horizontal="center" vertical="center" wrapText="1"/>
    </xf>
    <xf numFmtId="0" fontId="15" fillId="3" borderId="2" xfId="0" applyFont="1" applyFill="1" applyBorder="1" applyAlignment="1">
      <alignment horizontal="center" vertical="center" wrapText="1"/>
    </xf>
    <xf numFmtId="0" fontId="15" fillId="3" borderId="4" xfId="0" applyFont="1" applyFill="1" applyBorder="1" applyAlignment="1">
      <alignment horizontal="center" vertical="center" wrapText="1"/>
    </xf>
    <xf numFmtId="0" fontId="23" fillId="5" borderId="3" xfId="0" applyFont="1" applyFill="1" applyBorder="1" applyAlignment="1">
      <alignment horizontal="left" wrapText="1"/>
    </xf>
    <xf numFmtId="0" fontId="23" fillId="5" borderId="1" xfId="0" applyFont="1" applyFill="1" applyBorder="1" applyAlignment="1">
      <alignment horizontal="left" wrapText="1"/>
    </xf>
    <xf numFmtId="0" fontId="23" fillId="5" borderId="4" xfId="0" applyFont="1" applyFill="1" applyBorder="1" applyAlignment="1">
      <alignment horizontal="left" wrapText="1"/>
    </xf>
    <xf numFmtId="0" fontId="6" fillId="3" borderId="3" xfId="0" applyFont="1" applyFill="1" applyBorder="1" applyAlignment="1">
      <alignment horizontal="left" vertical="center" wrapText="1"/>
    </xf>
    <xf numFmtId="0" fontId="19" fillId="4" borderId="3" xfId="0" applyFont="1" applyFill="1" applyBorder="1" applyAlignment="1">
      <alignment horizontal="left" wrapText="1"/>
    </xf>
    <xf numFmtId="0" fontId="19" fillId="4" borderId="1" xfId="0" applyFont="1" applyFill="1" applyBorder="1" applyAlignment="1">
      <alignment horizontal="left" wrapText="1"/>
    </xf>
    <xf numFmtId="0" fontId="19" fillId="4" borderId="4" xfId="0" applyFont="1" applyFill="1" applyBorder="1" applyAlignment="1">
      <alignment horizontal="left" wrapText="1"/>
    </xf>
    <xf numFmtId="0" fontId="23" fillId="5" borderId="1" xfId="0" applyFont="1" applyFill="1" applyBorder="1" applyAlignment="1">
      <alignment horizontal="center" wrapText="1"/>
    </xf>
    <xf numFmtId="0" fontId="23" fillId="5" borderId="4" xfId="0" applyFont="1" applyFill="1" applyBorder="1" applyAlignment="1">
      <alignment horizontal="center" wrapText="1"/>
    </xf>
    <xf numFmtId="0" fontId="19" fillId="10" borderId="3" xfId="0" applyFont="1" applyFill="1" applyBorder="1" applyAlignment="1">
      <alignment horizontal="left" wrapText="1"/>
    </xf>
    <xf numFmtId="0" fontId="19" fillId="11" borderId="3" xfId="0" applyFont="1" applyFill="1" applyBorder="1" applyAlignment="1">
      <alignment horizontal="left" wrapText="1"/>
    </xf>
    <xf numFmtId="4" fontId="22" fillId="12" borderId="1" xfId="0" applyNumberFormat="1" applyFont="1" applyFill="1" applyBorder="1" applyAlignment="1">
      <alignment horizontal="left" wrapText="1"/>
    </xf>
    <xf numFmtId="4" fontId="22" fillId="12" borderId="4" xfId="0" applyNumberFormat="1" applyFont="1" applyFill="1" applyBorder="1" applyAlignment="1">
      <alignment horizontal="left" wrapText="1"/>
    </xf>
    <xf numFmtId="0" fontId="18" fillId="0" borderId="0" xfId="0" applyFont="1" applyAlignment="1">
      <alignment horizontal="center"/>
    </xf>
    <xf numFmtId="0" fontId="6" fillId="13" borderId="3" xfId="0" applyFont="1" applyFill="1" applyBorder="1" applyAlignment="1">
      <alignment horizontal="left" vertical="center" wrapText="1"/>
    </xf>
  </cellXfs>
  <cellStyles count="2">
    <cellStyle name="Normalno" xfId="0" builtinId="0"/>
    <cellStyle name="Normalno 2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calcChain" Target="calcChain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sustava Office">
  <a:themeElements>
    <a:clrScheme name="Aspekt">
      <a:dk1>
        <a:sysClr val="windowText" lastClr="000000"/>
      </a:dk1>
      <a:lt1>
        <a:sysClr val="window" lastClr="FFFFFF"/>
      </a:lt1>
      <a:dk2>
        <a:srgbClr val="323232"/>
      </a:dk2>
      <a:lt2>
        <a:srgbClr val="E3DED1"/>
      </a:lt2>
      <a:accent1>
        <a:srgbClr val="F07F09"/>
      </a:accent1>
      <a:accent2>
        <a:srgbClr val="9F2936"/>
      </a:accent2>
      <a:accent3>
        <a:srgbClr val="1B587C"/>
      </a:accent3>
      <a:accent4>
        <a:srgbClr val="4E8542"/>
      </a:accent4>
      <a:accent5>
        <a:srgbClr val="604878"/>
      </a:accent5>
      <a:accent6>
        <a:srgbClr val="C19859"/>
      </a:accent6>
      <a:hlink>
        <a:srgbClr val="6B9F25"/>
      </a:hlink>
      <a:folHlink>
        <a:srgbClr val="B26B0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ECAC35F-9FCC-4A5C-B475-1AB20129DFFF}">
  <sheetPr>
    <pageSetUpPr fitToPage="1"/>
  </sheetPr>
  <dimension ref="A1:L28"/>
  <sheetViews>
    <sheetView topLeftCell="A4" workbookViewId="0">
      <selection activeCell="H10" sqref="H10:J10"/>
    </sheetView>
  </sheetViews>
  <sheetFormatPr defaultRowHeight="15" x14ac:dyDescent="0.25"/>
  <cols>
    <col min="5" max="5" width="25.28515625" customWidth="1"/>
    <col min="6" max="10" width="19.42578125" customWidth="1"/>
    <col min="11" max="12" width="25.28515625" customWidth="1"/>
  </cols>
  <sheetData>
    <row r="1" spans="1:12" ht="42" customHeight="1" x14ac:dyDescent="0.25">
      <c r="A1" s="142" t="s">
        <v>262</v>
      </c>
      <c r="B1" s="142"/>
      <c r="C1" s="142"/>
      <c r="D1" s="142"/>
      <c r="E1" s="142"/>
      <c r="F1" s="142"/>
      <c r="G1" s="142"/>
      <c r="H1" s="142"/>
      <c r="I1" s="142"/>
      <c r="J1" s="142"/>
      <c r="K1" s="26"/>
      <c r="L1" s="26"/>
    </row>
    <row r="2" spans="1:12" ht="18" customHeight="1" x14ac:dyDescent="0.25">
      <c r="A2" s="4"/>
      <c r="B2" s="4"/>
      <c r="C2" s="4"/>
      <c r="D2" s="4"/>
      <c r="E2" s="4"/>
      <c r="F2" s="4"/>
      <c r="G2" s="4"/>
      <c r="H2" s="4"/>
      <c r="I2" s="4"/>
      <c r="J2" s="4"/>
      <c r="K2" s="4"/>
      <c r="L2" s="4"/>
    </row>
    <row r="3" spans="1:12" ht="15.75" customHeight="1" x14ac:dyDescent="0.25">
      <c r="A3" s="142" t="s">
        <v>14</v>
      </c>
      <c r="B3" s="142"/>
      <c r="C3" s="142"/>
      <c r="D3" s="142"/>
      <c r="E3" s="142"/>
      <c r="F3" s="142"/>
      <c r="G3" s="142"/>
      <c r="H3" s="142"/>
      <c r="I3" s="142"/>
      <c r="J3" s="142"/>
      <c r="K3" s="24"/>
      <c r="L3" s="24"/>
    </row>
    <row r="4" spans="1:12" ht="18" x14ac:dyDescent="0.25">
      <c r="A4" s="4"/>
      <c r="B4" s="4"/>
      <c r="C4" s="4"/>
      <c r="D4" s="4"/>
      <c r="E4" s="4"/>
      <c r="F4" s="4"/>
      <c r="G4" s="4"/>
      <c r="H4" s="4"/>
      <c r="I4" s="4"/>
      <c r="J4" s="4"/>
      <c r="K4" s="5"/>
      <c r="L4" s="5"/>
    </row>
    <row r="5" spans="1:12" ht="18" customHeight="1" x14ac:dyDescent="0.25">
      <c r="A5" s="142" t="s">
        <v>24</v>
      </c>
      <c r="B5" s="142"/>
      <c r="C5" s="142"/>
      <c r="D5" s="142"/>
      <c r="E5" s="142"/>
      <c r="F5" s="142"/>
      <c r="G5" s="142"/>
      <c r="H5" s="142"/>
      <c r="I5" s="142"/>
      <c r="J5" s="142"/>
      <c r="K5" s="23"/>
      <c r="L5" s="23"/>
    </row>
    <row r="6" spans="1:12" ht="18" x14ac:dyDescent="0.25">
      <c r="A6" s="1"/>
      <c r="B6" s="2"/>
      <c r="C6" s="2"/>
      <c r="D6" s="2"/>
      <c r="E6" s="6"/>
      <c r="F6" s="6"/>
      <c r="G6" s="6"/>
      <c r="H6" s="7"/>
      <c r="I6" s="7"/>
      <c r="J6" s="21"/>
    </row>
    <row r="7" spans="1:12" ht="25.5" customHeight="1" x14ac:dyDescent="0.25">
      <c r="A7" s="136" t="s">
        <v>45</v>
      </c>
      <c r="B7" s="136"/>
      <c r="C7" s="136"/>
      <c r="D7" s="136"/>
      <c r="E7" s="136"/>
      <c r="F7" s="55" t="s">
        <v>263</v>
      </c>
      <c r="G7" s="55" t="s">
        <v>264</v>
      </c>
      <c r="H7" s="55" t="s">
        <v>265</v>
      </c>
      <c r="I7" s="55" t="s">
        <v>170</v>
      </c>
      <c r="J7" s="55" t="s">
        <v>266</v>
      </c>
    </row>
    <row r="8" spans="1:12" ht="12" customHeight="1" x14ac:dyDescent="0.25">
      <c r="A8" s="136">
        <v>1</v>
      </c>
      <c r="B8" s="136"/>
      <c r="C8" s="136"/>
      <c r="D8" s="136"/>
      <c r="E8" s="136"/>
      <c r="F8" s="55">
        <v>2</v>
      </c>
      <c r="G8" s="55">
        <v>3</v>
      </c>
      <c r="H8" s="55">
        <v>4</v>
      </c>
      <c r="I8" s="55">
        <v>5</v>
      </c>
      <c r="J8" s="55">
        <v>6</v>
      </c>
    </row>
    <row r="9" spans="1:12" x14ac:dyDescent="0.25">
      <c r="A9" s="137" t="s">
        <v>26</v>
      </c>
      <c r="B9" s="139"/>
      <c r="C9" s="139"/>
      <c r="D9" s="139"/>
      <c r="E9" s="143"/>
      <c r="F9" s="42">
        <v>864947.14</v>
      </c>
      <c r="G9" s="42">
        <v>1174769</v>
      </c>
      <c r="H9" s="42">
        <f>' Račun prihoda i rashoda-ek'!H11</f>
        <v>1821943</v>
      </c>
      <c r="I9" s="42">
        <f>' Račun prihoda i rashoda-ek'!I11</f>
        <v>2081985</v>
      </c>
      <c r="J9" s="42">
        <f>' Račun prihoda i rashoda-ek'!J11</f>
        <v>1994010</v>
      </c>
    </row>
    <row r="10" spans="1:12" x14ac:dyDescent="0.25">
      <c r="A10" s="144" t="s">
        <v>27</v>
      </c>
      <c r="B10" s="143"/>
      <c r="C10" s="143"/>
      <c r="D10" s="143"/>
      <c r="E10" s="143"/>
      <c r="F10" s="42">
        <v>328</v>
      </c>
      <c r="G10" s="42">
        <v>0</v>
      </c>
      <c r="H10" s="42">
        <f>' Račun prihoda i rashoda-ek'!H48</f>
        <v>15000</v>
      </c>
      <c r="I10" s="42">
        <f>' Račun prihoda i rashoda-ek'!I48</f>
        <v>0</v>
      </c>
      <c r="J10" s="42">
        <f>' Račun prihoda i rashoda-ek'!J48</f>
        <v>0</v>
      </c>
    </row>
    <row r="11" spans="1:12" x14ac:dyDescent="0.25">
      <c r="A11" s="140" t="s">
        <v>0</v>
      </c>
      <c r="B11" s="133"/>
      <c r="C11" s="133"/>
      <c r="D11" s="133"/>
      <c r="E11" s="141"/>
      <c r="F11" s="105">
        <f>SUM(F9:F10)</f>
        <v>865275.14</v>
      </c>
      <c r="G11" s="105">
        <f t="shared" ref="G11:J11" si="0">SUM(G9:G10)</f>
        <v>1174769</v>
      </c>
      <c r="H11" s="105">
        <f t="shared" si="0"/>
        <v>1836943</v>
      </c>
      <c r="I11" s="105">
        <f t="shared" si="0"/>
        <v>2081985</v>
      </c>
      <c r="J11" s="105">
        <f t="shared" si="0"/>
        <v>1994010</v>
      </c>
    </row>
    <row r="12" spans="1:12" x14ac:dyDescent="0.25">
      <c r="A12" s="145" t="s">
        <v>28</v>
      </c>
      <c r="B12" s="139"/>
      <c r="C12" s="139"/>
      <c r="D12" s="139"/>
      <c r="E12" s="139"/>
      <c r="F12" s="43">
        <v>804817.7</v>
      </c>
      <c r="G12" s="43">
        <v>964836</v>
      </c>
      <c r="H12" s="43">
        <f>' Račun prihoda i rashoda-ek'!H59</f>
        <v>1401956</v>
      </c>
      <c r="I12" s="43">
        <f>' Račun prihoda i rashoda-ek'!I59</f>
        <v>1397509</v>
      </c>
      <c r="J12" s="43">
        <f>' Račun prihoda i rashoda-ek'!J59</f>
        <v>1347532</v>
      </c>
    </row>
    <row r="13" spans="1:12" x14ac:dyDescent="0.25">
      <c r="A13" s="144" t="s">
        <v>29</v>
      </c>
      <c r="B13" s="143"/>
      <c r="C13" s="143"/>
      <c r="D13" s="143"/>
      <c r="E13" s="143"/>
      <c r="F13" s="42">
        <v>200752.66</v>
      </c>
      <c r="G13" s="42">
        <v>319744</v>
      </c>
      <c r="H13" s="42">
        <f>' Račun prihoda i rashoda-ek'!H108</f>
        <v>468799</v>
      </c>
      <c r="I13" s="42">
        <f>' Račun prihoda i rashoda-ek'!I108</f>
        <v>684476</v>
      </c>
      <c r="J13" s="42">
        <f>' Račun prihoda i rashoda-ek'!J108</f>
        <v>646478</v>
      </c>
    </row>
    <row r="14" spans="1:12" x14ac:dyDescent="0.25">
      <c r="A14" s="107" t="s">
        <v>1</v>
      </c>
      <c r="B14" s="104"/>
      <c r="C14" s="104"/>
      <c r="D14" s="104"/>
      <c r="E14" s="104"/>
      <c r="F14" s="105">
        <f>SUM(F12:F13)</f>
        <v>1005570.36</v>
      </c>
      <c r="G14" s="105">
        <f t="shared" ref="G14:J14" si="1">SUM(G12:G13)</f>
        <v>1284580</v>
      </c>
      <c r="H14" s="105">
        <f t="shared" si="1"/>
        <v>1870755</v>
      </c>
      <c r="I14" s="105">
        <f t="shared" si="1"/>
        <v>2081985</v>
      </c>
      <c r="J14" s="105">
        <f t="shared" si="1"/>
        <v>1994010</v>
      </c>
    </row>
    <row r="15" spans="1:12" x14ac:dyDescent="0.25">
      <c r="A15" s="134" t="s">
        <v>2</v>
      </c>
      <c r="B15" s="135"/>
      <c r="C15" s="135"/>
      <c r="D15" s="135"/>
      <c r="E15" s="135"/>
      <c r="F15" s="44">
        <f>F11-F14</f>
        <v>-140295.21999999997</v>
      </c>
      <c r="G15" s="44">
        <f t="shared" ref="G15:J15" si="2">G11-G14</f>
        <v>-109811</v>
      </c>
      <c r="H15" s="44">
        <f t="shared" si="2"/>
        <v>-33812</v>
      </c>
      <c r="I15" s="44">
        <f t="shared" si="2"/>
        <v>0</v>
      </c>
      <c r="J15" s="44">
        <f t="shared" si="2"/>
        <v>0</v>
      </c>
    </row>
    <row r="16" spans="1:12" ht="18" x14ac:dyDescent="0.25">
      <c r="A16" s="4"/>
      <c r="B16" s="8"/>
      <c r="C16" s="8"/>
      <c r="D16" s="8"/>
      <c r="E16" s="8"/>
      <c r="F16" s="8"/>
      <c r="G16" s="8"/>
      <c r="H16" s="8"/>
      <c r="I16" s="8"/>
      <c r="J16" s="3"/>
      <c r="K16" s="3"/>
      <c r="L16" s="3"/>
    </row>
    <row r="17" spans="1:12" ht="18" customHeight="1" x14ac:dyDescent="0.25">
      <c r="A17" s="142" t="s">
        <v>25</v>
      </c>
      <c r="B17" s="142"/>
      <c r="C17" s="142"/>
      <c r="D17" s="142"/>
      <c r="E17" s="142"/>
      <c r="F17" s="142"/>
      <c r="G17" s="142"/>
      <c r="H17" s="142"/>
      <c r="I17" s="142"/>
      <c r="J17" s="142"/>
      <c r="K17" s="23"/>
      <c r="L17" s="23"/>
    </row>
    <row r="18" spans="1:12" ht="18" x14ac:dyDescent="0.25">
      <c r="A18" s="4"/>
      <c r="B18" s="8"/>
      <c r="C18" s="8"/>
      <c r="D18" s="8"/>
      <c r="E18" s="8"/>
      <c r="F18" s="8"/>
      <c r="G18" s="8"/>
      <c r="H18" s="3"/>
      <c r="I18" s="3"/>
      <c r="J18" s="3"/>
    </row>
    <row r="19" spans="1:12" ht="25.5" customHeight="1" x14ac:dyDescent="0.25">
      <c r="A19" s="136" t="s">
        <v>45</v>
      </c>
      <c r="B19" s="136"/>
      <c r="C19" s="136"/>
      <c r="D19" s="136"/>
      <c r="E19" s="136"/>
      <c r="F19" s="55" t="str">
        <f>F7</f>
        <v>IZVRŠENJE
2024.</v>
      </c>
      <c r="G19" s="55" t="str">
        <f t="shared" ref="G19:J19" si="3">G7</f>
        <v>TEKUĆI PLAN
2025.</v>
      </c>
      <c r="H19" s="55" t="str">
        <f t="shared" si="3"/>
        <v>PLAN 
ZA 2026.</v>
      </c>
      <c r="I19" s="55" t="str">
        <f t="shared" si="3"/>
        <v>PROJEKCIJA 
ZA 2027.</v>
      </c>
      <c r="J19" s="55" t="str">
        <f t="shared" si="3"/>
        <v>PROJEKCIJA 
ZA 2028.</v>
      </c>
    </row>
    <row r="20" spans="1:12" ht="12" customHeight="1" x14ac:dyDescent="0.25">
      <c r="A20" s="136">
        <v>1</v>
      </c>
      <c r="B20" s="136"/>
      <c r="C20" s="136"/>
      <c r="D20" s="136"/>
      <c r="E20" s="136"/>
      <c r="F20" s="55">
        <v>2</v>
      </c>
      <c r="G20" s="55">
        <v>3</v>
      </c>
      <c r="H20" s="55">
        <v>4</v>
      </c>
      <c r="I20" s="55">
        <v>5</v>
      </c>
      <c r="J20" s="55">
        <v>6</v>
      </c>
    </row>
    <row r="21" spans="1:12" ht="15.75" customHeight="1" x14ac:dyDescent="0.25">
      <c r="A21" s="137" t="s">
        <v>30</v>
      </c>
      <c r="B21" s="138"/>
      <c r="C21" s="138"/>
      <c r="D21" s="138"/>
      <c r="E21" s="138"/>
      <c r="F21" s="42">
        <v>0</v>
      </c>
      <c r="G21" s="42">
        <v>0</v>
      </c>
      <c r="H21" s="42">
        <v>0</v>
      </c>
      <c r="I21" s="42">
        <v>0</v>
      </c>
      <c r="J21" s="42">
        <v>0</v>
      </c>
    </row>
    <row r="22" spans="1:12" x14ac:dyDescent="0.25">
      <c r="A22" s="137" t="s">
        <v>31</v>
      </c>
      <c r="B22" s="139"/>
      <c r="C22" s="139"/>
      <c r="D22" s="139"/>
      <c r="E22" s="139"/>
      <c r="F22" s="45">
        <v>0</v>
      </c>
      <c r="G22" s="45">
        <v>0</v>
      </c>
      <c r="H22" s="45">
        <v>0</v>
      </c>
      <c r="I22" s="45">
        <v>0</v>
      </c>
      <c r="J22" s="45">
        <v>0</v>
      </c>
    </row>
    <row r="23" spans="1:12" x14ac:dyDescent="0.25">
      <c r="A23" s="140" t="s">
        <v>32</v>
      </c>
      <c r="B23" s="133"/>
      <c r="C23" s="133"/>
      <c r="D23" s="133"/>
      <c r="E23" s="141"/>
      <c r="F23" s="106">
        <f>SUM(F21:F22)</f>
        <v>0</v>
      </c>
      <c r="G23" s="106">
        <f t="shared" ref="G23:J23" si="4">SUM(G21:G22)</f>
        <v>0</v>
      </c>
      <c r="H23" s="106">
        <f t="shared" si="4"/>
        <v>0</v>
      </c>
      <c r="I23" s="106">
        <f t="shared" si="4"/>
        <v>0</v>
      </c>
      <c r="J23" s="106">
        <f t="shared" si="4"/>
        <v>0</v>
      </c>
    </row>
    <row r="24" spans="1:12" x14ac:dyDescent="0.25">
      <c r="A24" s="130" t="s">
        <v>20</v>
      </c>
      <c r="B24" s="131"/>
      <c r="C24" s="131"/>
      <c r="D24" s="131"/>
      <c r="E24" s="131"/>
      <c r="F24" s="46">
        <v>283917.83</v>
      </c>
      <c r="G24" s="46">
        <v>143623</v>
      </c>
      <c r="H24" s="47">
        <v>33812</v>
      </c>
      <c r="I24" s="47">
        <v>0</v>
      </c>
      <c r="J24" s="47">
        <v>0</v>
      </c>
    </row>
    <row r="25" spans="1:12" x14ac:dyDescent="0.25">
      <c r="A25" s="130" t="s">
        <v>33</v>
      </c>
      <c r="B25" s="131"/>
      <c r="C25" s="131"/>
      <c r="D25" s="131"/>
      <c r="E25" s="131"/>
      <c r="F25" s="48">
        <v>-143622.60999999999</v>
      </c>
      <c r="G25" s="46">
        <v>-33812</v>
      </c>
      <c r="H25" s="47">
        <v>0</v>
      </c>
      <c r="I25" s="47">
        <v>0</v>
      </c>
      <c r="J25" s="47">
        <v>0</v>
      </c>
    </row>
    <row r="26" spans="1:12" x14ac:dyDescent="0.25">
      <c r="A26" s="132" t="s">
        <v>3</v>
      </c>
      <c r="B26" s="133"/>
      <c r="C26" s="133"/>
      <c r="D26" s="133"/>
      <c r="E26" s="133"/>
      <c r="F26" s="103">
        <f>SUM(F24:F25)</f>
        <v>140295.22000000003</v>
      </c>
      <c r="G26" s="103">
        <f>SUM(G24:G25)</f>
        <v>109811</v>
      </c>
      <c r="H26" s="103">
        <f>SUM(H24:H25)</f>
        <v>33812</v>
      </c>
      <c r="I26" s="103">
        <f>SUM(I24:I25)</f>
        <v>0</v>
      </c>
      <c r="J26" s="103">
        <f>SUM(J24:J25)</f>
        <v>0</v>
      </c>
    </row>
    <row r="27" spans="1:12" ht="15" customHeight="1" x14ac:dyDescent="0.25">
      <c r="A27" s="134" t="s">
        <v>4</v>
      </c>
      <c r="B27" s="135"/>
      <c r="C27" s="135"/>
      <c r="D27" s="135"/>
      <c r="E27" s="135"/>
      <c r="F27" s="44">
        <f>F15+F26</f>
        <v>0</v>
      </c>
      <c r="G27" s="44">
        <f>G15+G26</f>
        <v>0</v>
      </c>
      <c r="H27" s="44">
        <f t="shared" ref="H27:J27" si="5">H15+H26</f>
        <v>0</v>
      </c>
      <c r="I27" s="44">
        <f t="shared" si="5"/>
        <v>0</v>
      </c>
      <c r="J27" s="44">
        <f t="shared" si="5"/>
        <v>0</v>
      </c>
    </row>
    <row r="28" spans="1:12" ht="11.25" customHeight="1" x14ac:dyDescent="0.25">
      <c r="A28" s="16"/>
      <c r="B28" s="17"/>
      <c r="C28" s="17"/>
      <c r="D28" s="17"/>
      <c r="E28" s="17"/>
      <c r="F28" s="17"/>
      <c r="G28" s="17"/>
      <c r="H28" s="18"/>
      <c r="I28" s="18"/>
      <c r="J28" s="18"/>
      <c r="K28" s="18"/>
      <c r="L28" s="18"/>
    </row>
  </sheetData>
  <mergeCells count="21">
    <mergeCell ref="A17:J17"/>
    <mergeCell ref="A1:J1"/>
    <mergeCell ref="A3:J3"/>
    <mergeCell ref="A5:J5"/>
    <mergeCell ref="A7:E7"/>
    <mergeCell ref="A8:E8"/>
    <mergeCell ref="A9:E9"/>
    <mergeCell ref="A10:E10"/>
    <mergeCell ref="A11:E11"/>
    <mergeCell ref="A12:E12"/>
    <mergeCell ref="A13:E13"/>
    <mergeCell ref="A15:E15"/>
    <mergeCell ref="A25:E25"/>
    <mergeCell ref="A26:E26"/>
    <mergeCell ref="A27:E27"/>
    <mergeCell ref="A19:E19"/>
    <mergeCell ref="A20:E20"/>
    <mergeCell ref="A21:E21"/>
    <mergeCell ref="A22:E22"/>
    <mergeCell ref="A23:E23"/>
    <mergeCell ref="A24:E24"/>
  </mergeCells>
  <pageMargins left="0.7" right="0.7" top="0.75" bottom="0.75" header="0.3" footer="0.3"/>
  <pageSetup paperSize="9" scale="82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64BC94A-A250-4FDA-A335-11EEAEB83923}">
  <sheetPr>
    <pageSetUpPr fitToPage="1"/>
  </sheetPr>
  <dimension ref="A1:N129"/>
  <sheetViews>
    <sheetView topLeftCell="A49" workbookViewId="0">
      <selection activeCell="H11" sqref="H11"/>
    </sheetView>
  </sheetViews>
  <sheetFormatPr defaultRowHeight="15" x14ac:dyDescent="0.25"/>
  <cols>
    <col min="1" max="1" width="7.42578125" customWidth="1"/>
    <col min="5" max="5" width="40.42578125" bestFit="1" customWidth="1"/>
    <col min="6" max="6" width="14.42578125" customWidth="1"/>
    <col min="7" max="8" width="13.42578125" bestFit="1" customWidth="1"/>
    <col min="9" max="10" width="12.5703125" bestFit="1" customWidth="1"/>
  </cols>
  <sheetData>
    <row r="1" spans="1:11" ht="15.75" x14ac:dyDescent="0.25">
      <c r="A1" s="142" t="s">
        <v>14</v>
      </c>
      <c r="B1" s="142"/>
      <c r="C1" s="142"/>
      <c r="D1" s="142"/>
      <c r="E1" s="142"/>
      <c r="F1" s="142"/>
      <c r="G1" s="142"/>
      <c r="H1" s="142"/>
      <c r="I1" s="142"/>
      <c r="J1" s="142"/>
      <c r="K1" s="142"/>
    </row>
    <row r="2" spans="1:11" ht="18" x14ac:dyDescent="0.25">
      <c r="A2" s="4"/>
      <c r="B2" s="4"/>
      <c r="C2" s="4"/>
      <c r="D2" s="4"/>
      <c r="E2" s="4"/>
      <c r="F2" s="4"/>
      <c r="G2" s="4"/>
      <c r="H2" s="4"/>
      <c r="I2" s="5"/>
      <c r="J2" s="5"/>
      <c r="K2" s="5"/>
    </row>
    <row r="3" spans="1:11" ht="15.75" x14ac:dyDescent="0.25">
      <c r="A3" s="142" t="s">
        <v>257</v>
      </c>
      <c r="B3" s="142"/>
      <c r="C3" s="142"/>
      <c r="D3" s="142"/>
      <c r="E3" s="142"/>
      <c r="F3" s="142"/>
      <c r="G3" s="142"/>
      <c r="H3" s="142"/>
      <c r="I3" s="142"/>
      <c r="J3" s="142"/>
      <c r="K3" s="142"/>
    </row>
    <row r="4" spans="1:11" ht="18" x14ac:dyDescent="0.25">
      <c r="A4" s="4"/>
      <c r="B4" s="4"/>
      <c r="C4" s="4"/>
      <c r="D4" s="4"/>
      <c r="E4" s="4"/>
      <c r="F4" s="4"/>
      <c r="G4" s="4"/>
      <c r="H4" s="4"/>
      <c r="I4" s="5"/>
      <c r="J4" s="5"/>
      <c r="K4" s="5"/>
    </row>
    <row r="5" spans="1:11" ht="15.75" x14ac:dyDescent="0.25">
      <c r="A5" s="142" t="s">
        <v>258</v>
      </c>
      <c r="B5" s="142"/>
      <c r="C5" s="142"/>
      <c r="D5" s="142"/>
      <c r="E5" s="142"/>
      <c r="F5" s="142"/>
      <c r="G5" s="142"/>
      <c r="H5" s="142"/>
      <c r="I5" s="142"/>
      <c r="J5" s="142"/>
      <c r="K5" s="142"/>
    </row>
    <row r="6" spans="1:11" ht="15.75" x14ac:dyDescent="0.25">
      <c r="A6" s="25"/>
    </row>
    <row r="7" spans="1:11" x14ac:dyDescent="0.25">
      <c r="A7" s="5"/>
    </row>
    <row r="8" spans="1:11" ht="25.5" x14ac:dyDescent="0.25">
      <c r="A8" s="136" t="s">
        <v>45</v>
      </c>
      <c r="B8" s="136"/>
      <c r="C8" s="136"/>
      <c r="D8" s="136"/>
      <c r="E8" s="136"/>
      <c r="F8" s="55" t="str">
        <f>SAŽETAK!F7</f>
        <v>IZVRŠENJE
2024.</v>
      </c>
      <c r="G8" s="55" t="str">
        <f>SAŽETAK!G7</f>
        <v>TEKUĆI PLAN
2025.</v>
      </c>
      <c r="H8" s="55" t="str">
        <f>SAŽETAK!H7</f>
        <v>PLAN 
ZA 2026.</v>
      </c>
      <c r="I8" s="55" t="str">
        <f>SAŽETAK!I7</f>
        <v>PROJEKCIJA 
ZA 2027.</v>
      </c>
      <c r="J8" s="55" t="str">
        <f>SAŽETAK!J7</f>
        <v>PROJEKCIJA 
ZA 2028.</v>
      </c>
    </row>
    <row r="9" spans="1:11" s="27" customFormat="1" ht="12.75" x14ac:dyDescent="0.2">
      <c r="A9" s="149">
        <v>1</v>
      </c>
      <c r="B9" s="149"/>
      <c r="C9" s="149"/>
      <c r="D9" s="149"/>
      <c r="E9" s="149"/>
      <c r="F9" s="56">
        <v>2</v>
      </c>
      <c r="G9" s="56">
        <v>3</v>
      </c>
      <c r="H9" s="56">
        <v>4</v>
      </c>
      <c r="I9" s="55">
        <v>5</v>
      </c>
      <c r="J9" s="55">
        <v>6</v>
      </c>
    </row>
    <row r="10" spans="1:11" x14ac:dyDescent="0.25">
      <c r="A10" s="146" t="s">
        <v>35</v>
      </c>
      <c r="B10" s="147"/>
      <c r="C10" s="147"/>
      <c r="D10" s="147"/>
      <c r="E10" s="148"/>
      <c r="F10" s="57">
        <f>SUM(F11,F48)</f>
        <v>865275.14</v>
      </c>
      <c r="G10" s="57">
        <f t="shared" ref="G10:J10" si="0">SUM(G11,G48)</f>
        <v>1174769</v>
      </c>
      <c r="H10" s="57">
        <f>SUM(H11,H48)</f>
        <v>1836943</v>
      </c>
      <c r="I10" s="57">
        <f t="shared" si="0"/>
        <v>2081985</v>
      </c>
      <c r="J10" s="57">
        <f t="shared" si="0"/>
        <v>1994010</v>
      </c>
    </row>
    <row r="11" spans="1:11" x14ac:dyDescent="0.25">
      <c r="A11" s="58">
        <v>6</v>
      </c>
      <c r="B11" s="58"/>
      <c r="C11" s="58"/>
      <c r="D11" s="58"/>
      <c r="E11" s="58" t="s">
        <v>5</v>
      </c>
      <c r="F11" s="59">
        <f>SUM(F12,F28,F32,F35,F41,F45)</f>
        <v>864947.14</v>
      </c>
      <c r="G11" s="59">
        <f t="shared" ref="G11:J11" si="1">SUM(G12,G28,G32,G35,G41,G45)</f>
        <v>1174769</v>
      </c>
      <c r="H11" s="59">
        <f t="shared" si="1"/>
        <v>1821943</v>
      </c>
      <c r="I11" s="59">
        <f t="shared" si="1"/>
        <v>2081985</v>
      </c>
      <c r="J11" s="59">
        <f t="shared" si="1"/>
        <v>1994010</v>
      </c>
    </row>
    <row r="12" spans="1:11" ht="25.5" x14ac:dyDescent="0.25">
      <c r="A12" s="61"/>
      <c r="B12" s="61">
        <v>63</v>
      </c>
      <c r="C12" s="61"/>
      <c r="D12" s="61"/>
      <c r="E12" s="61" t="s">
        <v>18</v>
      </c>
      <c r="F12" s="62">
        <f>SUM(F13,F16,F19,F22,F25)</f>
        <v>146533.4</v>
      </c>
      <c r="G12" s="62">
        <f>SUM(G13,G16,G19,G22,G25)</f>
        <v>395619</v>
      </c>
      <c r="H12" s="62">
        <f>SUM(H13,H16,H19,H22,H25)</f>
        <v>458285</v>
      </c>
      <c r="I12" s="62">
        <f t="shared" ref="I12:J12" si="2">SUM(I13,I16,I19,I22,I25)</f>
        <v>702457</v>
      </c>
      <c r="J12" s="62">
        <f t="shared" si="2"/>
        <v>675682</v>
      </c>
    </row>
    <row r="13" spans="1:11" ht="25.5" x14ac:dyDescent="0.25">
      <c r="A13" s="100"/>
      <c r="B13" s="100"/>
      <c r="C13" s="101">
        <v>632</v>
      </c>
      <c r="D13" s="101"/>
      <c r="E13" s="102" t="s">
        <v>176</v>
      </c>
      <c r="F13" s="103">
        <f>SUM(F14:F15)</f>
        <v>0</v>
      </c>
      <c r="G13" s="103">
        <f t="shared" ref="G13:J13" si="3">SUM(G14:G15)</f>
        <v>0</v>
      </c>
      <c r="H13" s="103">
        <f t="shared" si="3"/>
        <v>0</v>
      </c>
      <c r="I13" s="103">
        <f t="shared" si="3"/>
        <v>0</v>
      </c>
      <c r="J13" s="103">
        <f t="shared" si="3"/>
        <v>0</v>
      </c>
    </row>
    <row r="14" spans="1:11" x14ac:dyDescent="0.25">
      <c r="A14" s="11"/>
      <c r="B14" s="11"/>
      <c r="C14" s="63"/>
      <c r="D14" s="11">
        <v>6323</v>
      </c>
      <c r="E14" s="11" t="s">
        <v>255</v>
      </c>
      <c r="F14" s="33">
        <v>0</v>
      </c>
      <c r="G14" s="40">
        <v>0</v>
      </c>
      <c r="H14" s="40">
        <v>0</v>
      </c>
      <c r="I14" s="40">
        <v>0</v>
      </c>
      <c r="J14" s="34">
        <v>0</v>
      </c>
    </row>
    <row r="15" spans="1:11" x14ac:dyDescent="0.25">
      <c r="A15" s="11"/>
      <c r="B15" s="11"/>
      <c r="C15" s="11"/>
      <c r="D15" s="11">
        <v>6324</v>
      </c>
      <c r="E15" s="11" t="s">
        <v>177</v>
      </c>
      <c r="F15" s="33">
        <v>0</v>
      </c>
      <c r="G15" s="40">
        <v>0</v>
      </c>
      <c r="H15" s="40">
        <v>0</v>
      </c>
      <c r="I15" s="40">
        <v>0</v>
      </c>
      <c r="J15" s="34">
        <v>0</v>
      </c>
    </row>
    <row r="16" spans="1:11" x14ac:dyDescent="0.25">
      <c r="A16" s="100"/>
      <c r="B16" s="100"/>
      <c r="C16" s="101">
        <v>634</v>
      </c>
      <c r="D16" s="101"/>
      <c r="E16" s="102" t="s">
        <v>178</v>
      </c>
      <c r="F16" s="103">
        <f>SUM(F17:F18)</f>
        <v>11207.84</v>
      </c>
      <c r="G16" s="103">
        <f t="shared" ref="G16:J16" si="4">SUM(G17:G18)</f>
        <v>228280</v>
      </c>
      <c r="H16" s="103">
        <f t="shared" si="4"/>
        <v>322967</v>
      </c>
      <c r="I16" s="103">
        <f t="shared" si="4"/>
        <v>586276</v>
      </c>
      <c r="J16" s="103">
        <f t="shared" si="4"/>
        <v>575682</v>
      </c>
    </row>
    <row r="17" spans="1:10" x14ac:dyDescent="0.25">
      <c r="A17" s="11"/>
      <c r="B17" s="11"/>
      <c r="C17" s="11"/>
      <c r="D17" s="11">
        <v>6341</v>
      </c>
      <c r="E17" s="11" t="s">
        <v>179</v>
      </c>
      <c r="F17" s="64">
        <v>11207.84</v>
      </c>
      <c r="G17" s="40">
        <v>33000</v>
      </c>
      <c r="H17" s="33">
        <v>7280</v>
      </c>
      <c r="I17" s="64">
        <v>0</v>
      </c>
      <c r="J17" s="34">
        <v>10295</v>
      </c>
    </row>
    <row r="18" spans="1:10" ht="25.5" x14ac:dyDescent="0.25">
      <c r="A18" s="11"/>
      <c r="B18" s="11"/>
      <c r="C18" s="11"/>
      <c r="D18" s="11">
        <v>6342</v>
      </c>
      <c r="E18" s="65" t="s">
        <v>180</v>
      </c>
      <c r="F18" s="64">
        <v>0</v>
      </c>
      <c r="G18" s="40">
        <v>195280</v>
      </c>
      <c r="H18" s="33">
        <v>315687</v>
      </c>
      <c r="I18" s="64">
        <v>586276</v>
      </c>
      <c r="J18" s="34">
        <v>565387</v>
      </c>
    </row>
    <row r="19" spans="1:10" ht="25.5" x14ac:dyDescent="0.25">
      <c r="A19" s="100"/>
      <c r="B19" s="100"/>
      <c r="C19" s="101">
        <v>636</v>
      </c>
      <c r="D19" s="101"/>
      <c r="E19" s="102" t="s">
        <v>181</v>
      </c>
      <c r="F19" s="103">
        <f>SUM(F20:F21)</f>
        <v>0</v>
      </c>
      <c r="G19" s="103">
        <f t="shared" ref="G19:J19" si="5">SUM(G20:G21)</f>
        <v>22000</v>
      </c>
      <c r="H19" s="103">
        <f t="shared" si="5"/>
        <v>0</v>
      </c>
      <c r="I19" s="103">
        <f t="shared" si="5"/>
        <v>0</v>
      </c>
      <c r="J19" s="103">
        <f t="shared" si="5"/>
        <v>0</v>
      </c>
    </row>
    <row r="20" spans="1:10" ht="25.5" x14ac:dyDescent="0.25">
      <c r="A20" s="11"/>
      <c r="B20" s="11"/>
      <c r="C20" s="11"/>
      <c r="D20" s="11">
        <v>6361</v>
      </c>
      <c r="E20" s="65" t="s">
        <v>182</v>
      </c>
      <c r="F20" s="33">
        <v>0</v>
      </c>
      <c r="G20" s="33">
        <v>0</v>
      </c>
      <c r="H20" s="33">
        <v>0</v>
      </c>
      <c r="I20" s="33">
        <v>0</v>
      </c>
      <c r="J20" s="33">
        <v>0</v>
      </c>
    </row>
    <row r="21" spans="1:10" ht="25.5" x14ac:dyDescent="0.25">
      <c r="A21" s="11"/>
      <c r="B21" s="11"/>
      <c r="C21" s="11"/>
      <c r="D21" s="11">
        <v>6362</v>
      </c>
      <c r="E21" s="65" t="s">
        <v>270</v>
      </c>
      <c r="F21" s="33">
        <v>0</v>
      </c>
      <c r="G21" s="33">
        <v>22000</v>
      </c>
      <c r="H21" s="33">
        <v>0</v>
      </c>
      <c r="I21" s="33">
        <v>0</v>
      </c>
      <c r="J21" s="33">
        <v>0</v>
      </c>
    </row>
    <row r="22" spans="1:10" x14ac:dyDescent="0.25">
      <c r="A22" s="100"/>
      <c r="B22" s="100"/>
      <c r="C22" s="101">
        <v>638</v>
      </c>
      <c r="D22" s="101"/>
      <c r="E22" s="102" t="s">
        <v>183</v>
      </c>
      <c r="F22" s="103">
        <f>SUM(F23:F24)</f>
        <v>0</v>
      </c>
      <c r="G22" s="103">
        <f t="shared" ref="G22:J22" si="6">SUM(G23:G24)</f>
        <v>28739</v>
      </c>
      <c r="H22" s="103">
        <f t="shared" si="6"/>
        <v>35318</v>
      </c>
      <c r="I22" s="103">
        <f t="shared" si="6"/>
        <v>16181</v>
      </c>
      <c r="J22" s="103">
        <f t="shared" si="6"/>
        <v>0</v>
      </c>
    </row>
    <row r="23" spans="1:10" ht="25.5" x14ac:dyDescent="0.25">
      <c r="A23" s="11"/>
      <c r="B23" s="11"/>
      <c r="C23" s="11"/>
      <c r="D23" s="11">
        <v>6381</v>
      </c>
      <c r="E23" s="65" t="s">
        <v>184</v>
      </c>
      <c r="F23" s="33">
        <v>0</v>
      </c>
      <c r="G23" s="33">
        <v>24310</v>
      </c>
      <c r="H23" s="33">
        <v>30518</v>
      </c>
      <c r="I23" s="33">
        <v>11381</v>
      </c>
      <c r="J23" s="33">
        <v>0</v>
      </c>
    </row>
    <row r="24" spans="1:10" ht="25.5" x14ac:dyDescent="0.25">
      <c r="A24" s="11"/>
      <c r="B24" s="11"/>
      <c r="C24" s="11"/>
      <c r="D24" s="11">
        <v>6382</v>
      </c>
      <c r="E24" s="65" t="s">
        <v>269</v>
      </c>
      <c r="F24" s="33">
        <v>0</v>
      </c>
      <c r="G24" s="33">
        <v>4429</v>
      </c>
      <c r="H24" s="33">
        <v>4800</v>
      </c>
      <c r="I24" s="33">
        <v>4800</v>
      </c>
      <c r="J24" s="33">
        <v>0</v>
      </c>
    </row>
    <row r="25" spans="1:10" ht="25.5" x14ac:dyDescent="0.25">
      <c r="A25" s="100"/>
      <c r="B25" s="100"/>
      <c r="C25" s="101">
        <v>639</v>
      </c>
      <c r="D25" s="101"/>
      <c r="E25" s="102" t="s">
        <v>185</v>
      </c>
      <c r="F25" s="103">
        <f>SUM(F26:F27)</f>
        <v>135325.56</v>
      </c>
      <c r="G25" s="103">
        <f>SUM(G26:G27)</f>
        <v>116600</v>
      </c>
      <c r="H25" s="103">
        <f t="shared" ref="H25" si="7">SUM(H26:H27)</f>
        <v>100000</v>
      </c>
      <c r="I25" s="103">
        <f>SUM(I26:I27)</f>
        <v>100000</v>
      </c>
      <c r="J25" s="103">
        <f>SUM(J26:J27)</f>
        <v>100000</v>
      </c>
    </row>
    <row r="26" spans="1:10" ht="25.5" x14ac:dyDescent="0.25">
      <c r="A26" s="11"/>
      <c r="B26" s="11"/>
      <c r="C26" s="11"/>
      <c r="D26" s="11">
        <v>6391</v>
      </c>
      <c r="E26" s="65" t="s">
        <v>186</v>
      </c>
      <c r="F26" s="40">
        <v>18300.259999999998</v>
      </c>
      <c r="G26" s="40">
        <v>50000</v>
      </c>
      <c r="H26" s="33">
        <v>20000</v>
      </c>
      <c r="I26" s="33">
        <v>20000</v>
      </c>
      <c r="J26" s="33">
        <v>20000</v>
      </c>
    </row>
    <row r="27" spans="1:10" s="27" customFormat="1" ht="25.5" x14ac:dyDescent="0.2">
      <c r="A27" s="11"/>
      <c r="B27" s="11"/>
      <c r="C27" s="66"/>
      <c r="D27" s="11">
        <v>6392</v>
      </c>
      <c r="E27" s="65" t="s">
        <v>187</v>
      </c>
      <c r="F27" s="40">
        <v>117025.3</v>
      </c>
      <c r="G27" s="40">
        <v>66600</v>
      </c>
      <c r="H27" s="33">
        <v>80000</v>
      </c>
      <c r="I27" s="33">
        <v>80000</v>
      </c>
      <c r="J27" s="33">
        <v>80000</v>
      </c>
    </row>
    <row r="28" spans="1:10" x14ac:dyDescent="0.25">
      <c r="A28" s="61"/>
      <c r="B28" s="61">
        <v>64</v>
      </c>
      <c r="C28" s="61"/>
      <c r="D28" s="61"/>
      <c r="E28" s="61" t="s">
        <v>143</v>
      </c>
      <c r="F28" s="62">
        <f>SUM(F29)</f>
        <v>0</v>
      </c>
      <c r="G28" s="62">
        <f t="shared" ref="G28:J28" si="8">SUM(G29)</f>
        <v>0</v>
      </c>
      <c r="H28" s="62">
        <f t="shared" si="8"/>
        <v>0</v>
      </c>
      <c r="I28" s="62">
        <f t="shared" si="8"/>
        <v>0</v>
      </c>
      <c r="J28" s="62">
        <f t="shared" si="8"/>
        <v>0</v>
      </c>
    </row>
    <row r="29" spans="1:10" x14ac:dyDescent="0.25">
      <c r="A29" s="100"/>
      <c r="B29" s="100"/>
      <c r="C29" s="101">
        <v>641</v>
      </c>
      <c r="D29" s="101"/>
      <c r="E29" s="102" t="s">
        <v>188</v>
      </c>
      <c r="F29" s="103">
        <f>SUM(F30:F31)</f>
        <v>0</v>
      </c>
      <c r="G29" s="103">
        <f>SUM(G30:G31)</f>
        <v>0</v>
      </c>
      <c r="H29" s="103">
        <f>SUM(H30:H31)</f>
        <v>0</v>
      </c>
      <c r="I29" s="103">
        <f t="shared" ref="I29:J29" si="9">SUM(I30:I31)</f>
        <v>0</v>
      </c>
      <c r="J29" s="103">
        <f t="shared" si="9"/>
        <v>0</v>
      </c>
    </row>
    <row r="30" spans="1:10" ht="25.5" x14ac:dyDescent="0.25">
      <c r="A30" s="11"/>
      <c r="B30" s="11"/>
      <c r="C30" s="66"/>
      <c r="D30" s="11">
        <v>6413</v>
      </c>
      <c r="E30" s="65" t="s">
        <v>189</v>
      </c>
      <c r="F30" s="33">
        <v>0</v>
      </c>
      <c r="G30" s="33">
        <v>0</v>
      </c>
      <c r="H30" s="33">
        <v>0</v>
      </c>
      <c r="I30" s="33">
        <v>0</v>
      </c>
      <c r="J30" s="33">
        <v>0</v>
      </c>
    </row>
    <row r="31" spans="1:10" ht="25.5" x14ac:dyDescent="0.25">
      <c r="A31" s="11"/>
      <c r="B31" s="11"/>
      <c r="C31" s="66"/>
      <c r="D31" s="11">
        <v>6415</v>
      </c>
      <c r="E31" s="65" t="s">
        <v>190</v>
      </c>
      <c r="F31" s="33">
        <v>0</v>
      </c>
      <c r="G31" s="33">
        <v>0</v>
      </c>
      <c r="H31" s="33">
        <v>0</v>
      </c>
      <c r="I31" s="33">
        <v>0</v>
      </c>
      <c r="J31" s="33">
        <v>0</v>
      </c>
    </row>
    <row r="32" spans="1:10" ht="38.25" x14ac:dyDescent="0.25">
      <c r="A32" s="61"/>
      <c r="B32" s="61">
        <v>65</v>
      </c>
      <c r="C32" s="61"/>
      <c r="D32" s="61"/>
      <c r="E32" s="61" t="s">
        <v>144</v>
      </c>
      <c r="F32" s="72">
        <f>F33</f>
        <v>112223.81</v>
      </c>
      <c r="G32" s="72">
        <f t="shared" ref="G32:J33" si="10">G33</f>
        <v>90000</v>
      </c>
      <c r="H32" s="72">
        <f t="shared" si="10"/>
        <v>110000</v>
      </c>
      <c r="I32" s="72">
        <f t="shared" si="10"/>
        <v>120000</v>
      </c>
      <c r="J32" s="72">
        <f t="shared" si="10"/>
        <v>120000</v>
      </c>
    </row>
    <row r="33" spans="1:14" x14ac:dyDescent="0.25">
      <c r="A33" s="100"/>
      <c r="B33" s="100"/>
      <c r="C33" s="101">
        <v>652</v>
      </c>
      <c r="D33" s="101"/>
      <c r="E33" s="102" t="s">
        <v>191</v>
      </c>
      <c r="F33" s="103">
        <f>F34</f>
        <v>112223.81</v>
      </c>
      <c r="G33" s="103">
        <f t="shared" si="10"/>
        <v>90000</v>
      </c>
      <c r="H33" s="103">
        <f t="shared" si="10"/>
        <v>110000</v>
      </c>
      <c r="I33" s="103">
        <f t="shared" si="10"/>
        <v>120000</v>
      </c>
      <c r="J33" s="103">
        <f t="shared" si="10"/>
        <v>120000</v>
      </c>
    </row>
    <row r="34" spans="1:14" x14ac:dyDescent="0.25">
      <c r="A34" s="11"/>
      <c r="B34" s="11"/>
      <c r="C34" s="66"/>
      <c r="D34" s="11">
        <v>6526</v>
      </c>
      <c r="E34" s="65" t="s">
        <v>192</v>
      </c>
      <c r="F34" s="64">
        <v>112223.81</v>
      </c>
      <c r="G34" s="40">
        <v>90000</v>
      </c>
      <c r="H34" s="33">
        <v>110000</v>
      </c>
      <c r="I34" s="64">
        <v>120000</v>
      </c>
      <c r="J34" s="64">
        <v>120000</v>
      </c>
    </row>
    <row r="35" spans="1:14" ht="25.5" x14ac:dyDescent="0.25">
      <c r="A35" s="61"/>
      <c r="B35" s="61">
        <v>66</v>
      </c>
      <c r="C35" s="61"/>
      <c r="D35" s="61"/>
      <c r="E35" s="61" t="s">
        <v>21</v>
      </c>
      <c r="F35" s="72">
        <f>SUM(F36,F39)</f>
        <v>94493.510000000009</v>
      </c>
      <c r="G35" s="72">
        <f>SUM(G36,G39)</f>
        <v>88830</v>
      </c>
      <c r="H35" s="72">
        <f t="shared" ref="H35" si="11">SUM(H36,H39)</f>
        <v>96000</v>
      </c>
      <c r="I35" s="72">
        <f>SUM(I36,I39)</f>
        <v>100000</v>
      </c>
      <c r="J35" s="72">
        <f>SUM(J36,J39)</f>
        <v>100000</v>
      </c>
    </row>
    <row r="36" spans="1:14" ht="25.5" x14ac:dyDescent="0.25">
      <c r="A36" s="100"/>
      <c r="B36" s="100"/>
      <c r="C36" s="101">
        <v>661</v>
      </c>
      <c r="D36" s="101"/>
      <c r="E36" s="102" t="s">
        <v>193</v>
      </c>
      <c r="F36" s="127">
        <f>SUM(F37:F38)</f>
        <v>90198.55</v>
      </c>
      <c r="G36" s="127">
        <f>SUM(G37:G38)</f>
        <v>84000</v>
      </c>
      <c r="H36" s="127">
        <f t="shared" ref="H36" si="12">SUM(H37:H38)</f>
        <v>91000</v>
      </c>
      <c r="I36" s="127">
        <f>SUM(I37:I38)</f>
        <v>95000</v>
      </c>
      <c r="J36" s="127">
        <f>SUM(J37:J38)</f>
        <v>95000</v>
      </c>
    </row>
    <row r="37" spans="1:14" x14ac:dyDescent="0.25">
      <c r="A37" s="11"/>
      <c r="B37" s="67"/>
      <c r="C37" s="68"/>
      <c r="D37" s="11">
        <v>6614</v>
      </c>
      <c r="E37" s="13" t="s">
        <v>194</v>
      </c>
      <c r="F37" s="64">
        <v>19393.11</v>
      </c>
      <c r="G37" s="40">
        <v>18000</v>
      </c>
      <c r="H37" s="33">
        <v>21000</v>
      </c>
      <c r="I37" s="64">
        <v>23000</v>
      </c>
      <c r="J37" s="34">
        <v>23000</v>
      </c>
    </row>
    <row r="38" spans="1:14" x14ac:dyDescent="0.25">
      <c r="A38" s="11"/>
      <c r="B38" s="67"/>
      <c r="C38" s="68"/>
      <c r="D38" s="11">
        <v>6615</v>
      </c>
      <c r="E38" s="13" t="s">
        <v>195</v>
      </c>
      <c r="F38" s="64">
        <v>70805.440000000002</v>
      </c>
      <c r="G38" s="40">
        <v>66000</v>
      </c>
      <c r="H38" s="33">
        <v>70000</v>
      </c>
      <c r="I38" s="64">
        <v>72000</v>
      </c>
      <c r="J38" s="34">
        <v>72000</v>
      </c>
    </row>
    <row r="39" spans="1:14" ht="38.25" x14ac:dyDescent="0.25">
      <c r="A39" s="100"/>
      <c r="B39" s="100"/>
      <c r="C39" s="101">
        <v>663</v>
      </c>
      <c r="D39" s="101"/>
      <c r="E39" s="102" t="s">
        <v>196</v>
      </c>
      <c r="F39" s="127">
        <f>F40</f>
        <v>4294.96</v>
      </c>
      <c r="G39" s="127">
        <f t="shared" ref="G39:J39" si="13">G40</f>
        <v>4830</v>
      </c>
      <c r="H39" s="127">
        <f t="shared" si="13"/>
        <v>5000</v>
      </c>
      <c r="I39" s="127">
        <f t="shared" si="13"/>
        <v>5000</v>
      </c>
      <c r="J39" s="127">
        <f t="shared" si="13"/>
        <v>5000</v>
      </c>
    </row>
    <row r="40" spans="1:14" x14ac:dyDescent="0.25">
      <c r="A40" s="11"/>
      <c r="B40" s="11"/>
      <c r="C40" s="68"/>
      <c r="D40" s="11">
        <v>6631</v>
      </c>
      <c r="E40" s="13" t="s">
        <v>197</v>
      </c>
      <c r="F40" s="64">
        <v>4294.96</v>
      </c>
      <c r="G40" s="40">
        <v>4830</v>
      </c>
      <c r="H40" s="33">
        <v>5000</v>
      </c>
      <c r="I40" s="33">
        <v>5000</v>
      </c>
      <c r="J40" s="33">
        <v>5000</v>
      </c>
    </row>
    <row r="41" spans="1:14" ht="25.5" x14ac:dyDescent="0.25">
      <c r="A41" s="61"/>
      <c r="B41" s="61">
        <v>67</v>
      </c>
      <c r="C41" s="61"/>
      <c r="D41" s="61"/>
      <c r="E41" s="61" t="s">
        <v>145</v>
      </c>
      <c r="F41" s="72">
        <f>F42</f>
        <v>511666.89</v>
      </c>
      <c r="G41" s="72">
        <f t="shared" ref="G41:J41" si="14">G42</f>
        <v>600000</v>
      </c>
      <c r="H41" s="72">
        <f t="shared" si="14"/>
        <v>1157658</v>
      </c>
      <c r="I41" s="72">
        <f t="shared" si="14"/>
        <v>1159528</v>
      </c>
      <c r="J41" s="72">
        <f t="shared" si="14"/>
        <v>1098328</v>
      </c>
    </row>
    <row r="42" spans="1:14" ht="38.25" x14ac:dyDescent="0.25">
      <c r="A42" s="100"/>
      <c r="B42" s="100"/>
      <c r="C42" s="101">
        <v>671</v>
      </c>
      <c r="D42" s="101"/>
      <c r="E42" s="102" t="s">
        <v>198</v>
      </c>
      <c r="F42" s="127">
        <f>SUM(F43:F44)</f>
        <v>511666.89</v>
      </c>
      <c r="G42" s="127">
        <f t="shared" ref="G42" si="15">SUM(G43:G44)</f>
        <v>600000</v>
      </c>
      <c r="H42" s="127">
        <f>SUM(H43:H44)</f>
        <v>1157658</v>
      </c>
      <c r="I42" s="127">
        <f t="shared" ref="I42:J42" si="16">SUM(I43:I44)</f>
        <v>1159528</v>
      </c>
      <c r="J42" s="127">
        <f t="shared" si="16"/>
        <v>1098328</v>
      </c>
    </row>
    <row r="43" spans="1:14" ht="25.5" x14ac:dyDescent="0.25">
      <c r="A43" s="11"/>
      <c r="B43" s="11"/>
      <c r="C43" s="68"/>
      <c r="D43" s="11">
        <v>6711</v>
      </c>
      <c r="E43" s="13" t="s">
        <v>199</v>
      </c>
      <c r="F43" s="78">
        <v>511666.89</v>
      </c>
      <c r="G43" s="128">
        <v>600000</v>
      </c>
      <c r="H43" s="129">
        <v>1130458</v>
      </c>
      <c r="I43" s="129">
        <v>1151028</v>
      </c>
      <c r="J43" s="129">
        <v>1094928</v>
      </c>
      <c r="K43" s="125" t="s">
        <v>286</v>
      </c>
      <c r="L43" s="126"/>
      <c r="M43" s="126"/>
      <c r="N43" s="126"/>
    </row>
    <row r="44" spans="1:14" ht="25.5" x14ac:dyDescent="0.25">
      <c r="A44" s="11"/>
      <c r="B44" s="11"/>
      <c r="C44" s="68"/>
      <c r="D44" s="11">
        <v>6712</v>
      </c>
      <c r="E44" s="13" t="s">
        <v>200</v>
      </c>
      <c r="F44" s="78">
        <v>0</v>
      </c>
      <c r="G44" s="129">
        <v>0</v>
      </c>
      <c r="H44" s="129">
        <v>27200</v>
      </c>
      <c r="I44" s="129">
        <v>8500</v>
      </c>
      <c r="J44" s="129">
        <v>3400</v>
      </c>
    </row>
    <row r="45" spans="1:14" x14ac:dyDescent="0.25">
      <c r="A45" s="61"/>
      <c r="B45" s="61">
        <v>68</v>
      </c>
      <c r="C45" s="61"/>
      <c r="D45" s="61"/>
      <c r="E45" s="61" t="s">
        <v>259</v>
      </c>
      <c r="F45" s="72">
        <f>F46</f>
        <v>29.53</v>
      </c>
      <c r="G45" s="72">
        <f t="shared" ref="G45:J46" si="17">G46</f>
        <v>320</v>
      </c>
      <c r="H45" s="72">
        <f t="shared" si="17"/>
        <v>0</v>
      </c>
      <c r="I45" s="72">
        <f t="shared" si="17"/>
        <v>0</v>
      </c>
      <c r="J45" s="72">
        <f t="shared" si="17"/>
        <v>0</v>
      </c>
    </row>
    <row r="46" spans="1:14" x14ac:dyDescent="0.25">
      <c r="A46" s="100"/>
      <c r="B46" s="100"/>
      <c r="C46" s="101">
        <v>683</v>
      </c>
      <c r="D46" s="101"/>
      <c r="E46" s="102" t="s">
        <v>260</v>
      </c>
      <c r="F46" s="103">
        <f>F47</f>
        <v>29.53</v>
      </c>
      <c r="G46" s="103">
        <f t="shared" si="17"/>
        <v>320</v>
      </c>
      <c r="H46" s="103">
        <f t="shared" si="17"/>
        <v>0</v>
      </c>
      <c r="I46" s="103">
        <f t="shared" si="17"/>
        <v>0</v>
      </c>
      <c r="J46" s="103">
        <f t="shared" si="17"/>
        <v>0</v>
      </c>
    </row>
    <row r="47" spans="1:14" x14ac:dyDescent="0.25">
      <c r="A47" s="11"/>
      <c r="B47" s="11"/>
      <c r="C47" s="68"/>
      <c r="D47" s="11">
        <v>6831</v>
      </c>
      <c r="E47" s="13" t="s">
        <v>260</v>
      </c>
      <c r="F47" s="64">
        <v>29.53</v>
      </c>
      <c r="G47" s="33">
        <v>320</v>
      </c>
      <c r="H47" s="33">
        <v>0</v>
      </c>
      <c r="I47" s="33">
        <v>0</v>
      </c>
      <c r="J47" s="33">
        <v>0</v>
      </c>
    </row>
    <row r="48" spans="1:14" x14ac:dyDescent="0.25">
      <c r="A48" s="69">
        <v>7</v>
      </c>
      <c r="B48" s="69"/>
      <c r="C48" s="70"/>
      <c r="D48" s="70"/>
      <c r="E48" s="58" t="s">
        <v>22</v>
      </c>
      <c r="F48" s="71">
        <f>F49</f>
        <v>328</v>
      </c>
      <c r="G48" s="71">
        <f t="shared" ref="G48:I49" si="18">G49</f>
        <v>0</v>
      </c>
      <c r="H48" s="71">
        <f>H49</f>
        <v>15000</v>
      </c>
      <c r="I48" s="71">
        <f t="shared" si="18"/>
        <v>0</v>
      </c>
      <c r="J48" s="60">
        <v>0</v>
      </c>
    </row>
    <row r="49" spans="1:10" ht="25.5" x14ac:dyDescent="0.25">
      <c r="A49" s="61"/>
      <c r="B49" s="61">
        <v>72</v>
      </c>
      <c r="C49" s="61"/>
      <c r="D49" s="61"/>
      <c r="E49" s="61" t="s">
        <v>23</v>
      </c>
      <c r="F49" s="72">
        <f>F50</f>
        <v>328</v>
      </c>
      <c r="G49" s="72">
        <f t="shared" si="18"/>
        <v>0</v>
      </c>
      <c r="H49" s="72">
        <f t="shared" si="18"/>
        <v>15000</v>
      </c>
      <c r="I49" s="72">
        <f t="shared" si="18"/>
        <v>0</v>
      </c>
      <c r="J49" s="73">
        <v>0</v>
      </c>
    </row>
    <row r="50" spans="1:10" x14ac:dyDescent="0.25">
      <c r="A50" s="100"/>
      <c r="B50" s="100"/>
      <c r="C50" s="101">
        <v>722</v>
      </c>
      <c r="D50" s="101"/>
      <c r="E50" s="102" t="s">
        <v>201</v>
      </c>
      <c r="F50" s="103">
        <f>SUM(F51:F54)</f>
        <v>328</v>
      </c>
      <c r="G50" s="103">
        <f t="shared" ref="G50:J50" si="19">SUM(G51:G54)</f>
        <v>0</v>
      </c>
      <c r="H50" s="103">
        <f t="shared" si="19"/>
        <v>15000</v>
      </c>
      <c r="I50" s="103">
        <f t="shared" si="19"/>
        <v>0</v>
      </c>
      <c r="J50" s="103">
        <f t="shared" si="19"/>
        <v>0</v>
      </c>
    </row>
    <row r="51" spans="1:10" x14ac:dyDescent="0.25">
      <c r="A51" s="11"/>
      <c r="B51" s="11"/>
      <c r="C51" s="11"/>
      <c r="D51" s="11">
        <v>7212</v>
      </c>
      <c r="E51" s="65" t="s">
        <v>267</v>
      </c>
      <c r="F51" s="64">
        <v>140</v>
      </c>
      <c r="G51" s="33">
        <v>0</v>
      </c>
      <c r="H51" s="33">
        <v>0</v>
      </c>
      <c r="I51" s="33">
        <v>0</v>
      </c>
      <c r="J51" s="33">
        <v>0</v>
      </c>
    </row>
    <row r="52" spans="1:10" x14ac:dyDescent="0.25">
      <c r="A52" s="11"/>
      <c r="B52" s="11"/>
      <c r="C52" s="11"/>
      <c r="D52" s="11">
        <v>7221</v>
      </c>
      <c r="E52" s="65" t="s">
        <v>247</v>
      </c>
      <c r="F52" s="64">
        <v>24</v>
      </c>
      <c r="G52" s="33">
        <v>0</v>
      </c>
      <c r="H52" s="33">
        <v>0</v>
      </c>
      <c r="I52" s="33">
        <v>0</v>
      </c>
      <c r="J52" s="33">
        <v>0</v>
      </c>
    </row>
    <row r="53" spans="1:10" x14ac:dyDescent="0.25">
      <c r="A53" s="11"/>
      <c r="B53" s="11"/>
      <c r="C53" s="11"/>
      <c r="D53" s="11">
        <v>7227</v>
      </c>
      <c r="E53" s="65" t="s">
        <v>202</v>
      </c>
      <c r="F53" s="64">
        <v>164</v>
      </c>
      <c r="G53" s="33">
        <v>0</v>
      </c>
      <c r="H53" s="33">
        <v>0</v>
      </c>
      <c r="I53" s="33">
        <v>0</v>
      </c>
      <c r="J53" s="33">
        <v>0</v>
      </c>
    </row>
    <row r="54" spans="1:10" x14ac:dyDescent="0.25">
      <c r="A54" s="28"/>
      <c r="B54" s="28"/>
      <c r="C54" s="28"/>
      <c r="D54" s="14">
        <v>7231</v>
      </c>
      <c r="E54" s="13" t="s">
        <v>251</v>
      </c>
      <c r="F54" s="33">
        <v>0</v>
      </c>
      <c r="G54" s="33">
        <v>0</v>
      </c>
      <c r="H54" s="33">
        <v>15000</v>
      </c>
      <c r="I54" s="33">
        <v>0</v>
      </c>
      <c r="J54" s="33">
        <v>0</v>
      </c>
    </row>
    <row r="55" spans="1:10" ht="18" x14ac:dyDescent="0.25">
      <c r="A55" s="4"/>
      <c r="B55" s="4"/>
      <c r="C55" s="4"/>
      <c r="D55" s="4"/>
      <c r="E55" s="4"/>
      <c r="F55" s="4"/>
      <c r="G55" s="4"/>
      <c r="H55" s="4"/>
      <c r="I55" s="5"/>
      <c r="J55" s="5"/>
    </row>
    <row r="56" spans="1:10" ht="25.5" x14ac:dyDescent="0.25">
      <c r="A56" s="150" t="s">
        <v>45</v>
      </c>
      <c r="B56" s="151"/>
      <c r="C56" s="151"/>
      <c r="D56" s="151"/>
      <c r="E56" s="152"/>
      <c r="F56" s="55" t="str">
        <f>F8</f>
        <v>IZVRŠENJE
2024.</v>
      </c>
      <c r="G56" s="55" t="str">
        <f>G8</f>
        <v>TEKUĆI PLAN
2025.</v>
      </c>
      <c r="H56" s="55" t="str">
        <f>SAŽETAK!H7</f>
        <v>PLAN 
ZA 2026.</v>
      </c>
      <c r="I56" s="55" t="str">
        <f>I8</f>
        <v>PROJEKCIJA 
ZA 2027.</v>
      </c>
      <c r="J56" s="55" t="str">
        <f>J8</f>
        <v>PROJEKCIJA 
ZA 2028.</v>
      </c>
    </row>
    <row r="57" spans="1:10" x14ac:dyDescent="0.25">
      <c r="A57" s="153">
        <v>1</v>
      </c>
      <c r="B57" s="154"/>
      <c r="C57" s="154"/>
      <c r="D57" s="154"/>
      <c r="E57" s="155"/>
      <c r="F57" s="56">
        <v>2</v>
      </c>
      <c r="G57" s="56">
        <v>3</v>
      </c>
      <c r="H57" s="56">
        <v>4</v>
      </c>
      <c r="I57" s="55">
        <v>5</v>
      </c>
      <c r="J57" s="55">
        <v>6</v>
      </c>
    </row>
    <row r="58" spans="1:10" x14ac:dyDescent="0.25">
      <c r="A58" s="146" t="s">
        <v>36</v>
      </c>
      <c r="B58" s="147"/>
      <c r="C58" s="147"/>
      <c r="D58" s="147"/>
      <c r="E58" s="148"/>
      <c r="F58" s="57">
        <f>SUM(F59,F108)</f>
        <v>1005570.36</v>
      </c>
      <c r="G58" s="57">
        <f t="shared" ref="G58:J58" si="20">SUM(G59,G108)</f>
        <v>1314580</v>
      </c>
      <c r="H58" s="57">
        <f t="shared" si="20"/>
        <v>1870755</v>
      </c>
      <c r="I58" s="57">
        <f t="shared" si="20"/>
        <v>2081985</v>
      </c>
      <c r="J58" s="57">
        <f t="shared" si="20"/>
        <v>1994010</v>
      </c>
    </row>
    <row r="59" spans="1:10" x14ac:dyDescent="0.25">
      <c r="A59" s="69">
        <v>3</v>
      </c>
      <c r="B59" s="69"/>
      <c r="C59" s="70"/>
      <c r="D59" s="70"/>
      <c r="E59" s="58" t="s">
        <v>6</v>
      </c>
      <c r="F59" s="71">
        <f>SUM(F60,F68,F100,F105)</f>
        <v>804817.7</v>
      </c>
      <c r="G59" s="71">
        <f t="shared" ref="G59:J59" si="21">SUM(G60,G68,G100,G105)</f>
        <v>994836</v>
      </c>
      <c r="H59" s="71">
        <f t="shared" si="21"/>
        <v>1401956</v>
      </c>
      <c r="I59" s="71">
        <f t="shared" si="21"/>
        <v>1397509</v>
      </c>
      <c r="J59" s="71">
        <f t="shared" si="21"/>
        <v>1347532</v>
      </c>
    </row>
    <row r="60" spans="1:10" x14ac:dyDescent="0.25">
      <c r="A60" s="61"/>
      <c r="B60" s="61">
        <v>31</v>
      </c>
      <c r="C60" s="61"/>
      <c r="D60" s="61"/>
      <c r="E60" s="61" t="s">
        <v>7</v>
      </c>
      <c r="F60" s="74">
        <f>SUM(F61,F63,F65)</f>
        <v>526775.31999999995</v>
      </c>
      <c r="G60" s="74">
        <f t="shared" ref="G60:J60" si="22">SUM(G61,G63,G65)</f>
        <v>647398</v>
      </c>
      <c r="H60" s="74">
        <f t="shared" si="22"/>
        <v>753936</v>
      </c>
      <c r="I60" s="74">
        <f t="shared" si="22"/>
        <v>736287</v>
      </c>
      <c r="J60" s="74">
        <f t="shared" si="22"/>
        <v>744783</v>
      </c>
    </row>
    <row r="61" spans="1:10" x14ac:dyDescent="0.25">
      <c r="A61" s="100"/>
      <c r="B61" s="100"/>
      <c r="C61" s="101">
        <v>311</v>
      </c>
      <c r="D61" s="101"/>
      <c r="E61" s="102" t="s">
        <v>203</v>
      </c>
      <c r="F61" s="103">
        <f>F62</f>
        <v>436498.82</v>
      </c>
      <c r="G61" s="103">
        <f t="shared" ref="G61:J61" si="23">G62</f>
        <v>511892</v>
      </c>
      <c r="H61" s="103">
        <f t="shared" si="23"/>
        <v>629777</v>
      </c>
      <c r="I61" s="103">
        <f t="shared" si="23"/>
        <v>616012</v>
      </c>
      <c r="J61" s="103">
        <f t="shared" si="23"/>
        <v>621267</v>
      </c>
    </row>
    <row r="62" spans="1:10" x14ac:dyDescent="0.25">
      <c r="A62" s="11"/>
      <c r="B62" s="11"/>
      <c r="C62" s="11"/>
      <c r="D62" s="11">
        <v>3111</v>
      </c>
      <c r="E62" s="11" t="s">
        <v>204</v>
      </c>
      <c r="F62" s="33">
        <v>436498.82</v>
      </c>
      <c r="G62" s="33">
        <v>511892</v>
      </c>
      <c r="H62" s="33">
        <v>629777</v>
      </c>
      <c r="I62" s="33">
        <v>616012</v>
      </c>
      <c r="J62" s="33">
        <v>621267</v>
      </c>
    </row>
    <row r="63" spans="1:10" x14ac:dyDescent="0.25">
      <c r="A63" s="100"/>
      <c r="B63" s="100"/>
      <c r="C63" s="101">
        <v>312</v>
      </c>
      <c r="D63" s="101"/>
      <c r="E63" s="102" t="s">
        <v>205</v>
      </c>
      <c r="F63" s="103">
        <f>F64</f>
        <v>17353.48</v>
      </c>
      <c r="G63" s="103">
        <f t="shared" ref="G63:J63" si="24">G64</f>
        <v>51043</v>
      </c>
      <c r="H63" s="103">
        <f t="shared" si="24"/>
        <v>18728</v>
      </c>
      <c r="I63" s="103">
        <f t="shared" si="24"/>
        <v>18633</v>
      </c>
      <c r="J63" s="103">
        <f t="shared" si="24"/>
        <v>21007</v>
      </c>
    </row>
    <row r="64" spans="1:10" x14ac:dyDescent="0.25">
      <c r="A64" s="11"/>
      <c r="B64" s="11"/>
      <c r="C64" s="11"/>
      <c r="D64" s="11">
        <v>3121</v>
      </c>
      <c r="E64" s="11" t="s">
        <v>205</v>
      </c>
      <c r="F64" s="33">
        <v>17353.48</v>
      </c>
      <c r="G64" s="33">
        <v>51043</v>
      </c>
      <c r="H64" s="33">
        <v>18728</v>
      </c>
      <c r="I64" s="33">
        <v>18633</v>
      </c>
      <c r="J64" s="33">
        <v>21007</v>
      </c>
    </row>
    <row r="65" spans="1:10" x14ac:dyDescent="0.25">
      <c r="A65" s="100"/>
      <c r="B65" s="100"/>
      <c r="C65" s="101">
        <v>313</v>
      </c>
      <c r="D65" s="101"/>
      <c r="E65" s="102" t="s">
        <v>206</v>
      </c>
      <c r="F65" s="103">
        <f>SUM(F66:F67)</f>
        <v>72923.01999999999</v>
      </c>
      <c r="G65" s="103">
        <f t="shared" ref="G65:J65" si="25">SUM(G66:G67)</f>
        <v>84463</v>
      </c>
      <c r="H65" s="103">
        <f t="shared" si="25"/>
        <v>105431</v>
      </c>
      <c r="I65" s="103">
        <f t="shared" si="25"/>
        <v>101642</v>
      </c>
      <c r="J65" s="103">
        <f t="shared" si="25"/>
        <v>102509</v>
      </c>
    </row>
    <row r="66" spans="1:10" x14ac:dyDescent="0.25">
      <c r="A66" s="11"/>
      <c r="B66" s="11"/>
      <c r="C66" s="11"/>
      <c r="D66" s="11">
        <v>3131</v>
      </c>
      <c r="E66" s="75" t="s">
        <v>207</v>
      </c>
      <c r="F66" s="33">
        <v>919.18</v>
      </c>
      <c r="G66" s="33">
        <v>0</v>
      </c>
      <c r="H66" s="33">
        <v>0</v>
      </c>
      <c r="I66" s="33">
        <v>0</v>
      </c>
      <c r="J66" s="33">
        <v>0</v>
      </c>
    </row>
    <row r="67" spans="1:10" x14ac:dyDescent="0.25">
      <c r="A67" s="11"/>
      <c r="B67" s="11"/>
      <c r="C67" s="11"/>
      <c r="D67" s="11">
        <v>3132</v>
      </c>
      <c r="E67" s="75" t="s">
        <v>208</v>
      </c>
      <c r="F67" s="33">
        <v>72003.839999999997</v>
      </c>
      <c r="G67" s="33">
        <v>84463</v>
      </c>
      <c r="H67" s="33">
        <v>105431</v>
      </c>
      <c r="I67" s="33">
        <v>101642</v>
      </c>
      <c r="J67" s="33">
        <v>102509</v>
      </c>
    </row>
    <row r="68" spans="1:10" x14ac:dyDescent="0.25">
      <c r="A68" s="61"/>
      <c r="B68" s="61">
        <v>32</v>
      </c>
      <c r="C68" s="61"/>
      <c r="D68" s="61"/>
      <c r="E68" s="61" t="s">
        <v>15</v>
      </c>
      <c r="F68" s="74">
        <f>SUM(F69,F74,F81,F91,F93)</f>
        <v>272972.5</v>
      </c>
      <c r="G68" s="74">
        <f t="shared" ref="G68:J68" si="26">SUM(G69,G74,G81,G91,G93)</f>
        <v>342336</v>
      </c>
      <c r="H68" s="74">
        <f t="shared" si="26"/>
        <v>642918</v>
      </c>
      <c r="I68" s="74">
        <f t="shared" si="26"/>
        <v>656120</v>
      </c>
      <c r="J68" s="74">
        <f t="shared" si="26"/>
        <v>597647</v>
      </c>
    </row>
    <row r="69" spans="1:10" x14ac:dyDescent="0.25">
      <c r="A69" s="100"/>
      <c r="B69" s="100"/>
      <c r="C69" s="101">
        <v>321</v>
      </c>
      <c r="D69" s="101"/>
      <c r="E69" s="102" t="s">
        <v>209</v>
      </c>
      <c r="F69" s="103">
        <f>SUM(F70:F73)</f>
        <v>30602.52</v>
      </c>
      <c r="G69" s="103">
        <f>SUM(G70:G73)</f>
        <v>36103</v>
      </c>
      <c r="H69" s="103">
        <f>SUM(H70:H73)</f>
        <v>59729</v>
      </c>
      <c r="I69" s="103">
        <f t="shared" ref="I69:J69" si="27">SUM(I70:I73)</f>
        <v>60707</v>
      </c>
      <c r="J69" s="103">
        <f t="shared" si="27"/>
        <v>48911</v>
      </c>
    </row>
    <row r="70" spans="1:10" x14ac:dyDescent="0.25">
      <c r="A70" s="11"/>
      <c r="B70" s="67"/>
      <c r="C70" s="11"/>
      <c r="D70" s="11">
        <v>3211</v>
      </c>
      <c r="E70" s="65" t="s">
        <v>210</v>
      </c>
      <c r="F70" s="33">
        <v>3724</v>
      </c>
      <c r="G70" s="116">
        <v>4638</v>
      </c>
      <c r="H70" s="33">
        <v>9871</v>
      </c>
      <c r="I70" s="33">
        <v>10941</v>
      </c>
      <c r="J70" s="33">
        <v>10158</v>
      </c>
    </row>
    <row r="71" spans="1:10" ht="25.5" x14ac:dyDescent="0.25">
      <c r="A71" s="11"/>
      <c r="B71" s="67"/>
      <c r="C71" s="68"/>
      <c r="D71" s="11">
        <v>3212</v>
      </c>
      <c r="E71" s="76" t="s">
        <v>211</v>
      </c>
      <c r="F71" s="77">
        <v>21574.52</v>
      </c>
      <c r="G71" s="116">
        <v>27246</v>
      </c>
      <c r="H71" s="33">
        <v>37158</v>
      </c>
      <c r="I71" s="33">
        <v>35366</v>
      </c>
      <c r="J71" s="33">
        <v>36253</v>
      </c>
    </row>
    <row r="72" spans="1:10" x14ac:dyDescent="0.25">
      <c r="A72" s="11"/>
      <c r="B72" s="67"/>
      <c r="C72" s="68"/>
      <c r="D72" s="11">
        <v>3213</v>
      </c>
      <c r="E72" s="75" t="s">
        <v>212</v>
      </c>
      <c r="F72" s="33">
        <v>5304</v>
      </c>
      <c r="G72" s="116">
        <v>4219</v>
      </c>
      <c r="H72" s="33">
        <v>12700</v>
      </c>
      <c r="I72" s="33">
        <v>14400</v>
      </c>
      <c r="J72" s="33">
        <v>2500</v>
      </c>
    </row>
    <row r="73" spans="1:10" x14ac:dyDescent="0.25">
      <c r="A73" s="11"/>
      <c r="B73" s="11"/>
      <c r="C73" s="68"/>
      <c r="D73" s="11">
        <v>3214</v>
      </c>
      <c r="E73" s="75" t="s">
        <v>213</v>
      </c>
      <c r="F73" s="33">
        <v>0</v>
      </c>
      <c r="G73" s="116">
        <v>0</v>
      </c>
      <c r="H73" s="116">
        <v>0</v>
      </c>
      <c r="I73" s="116">
        <v>0</v>
      </c>
      <c r="J73" s="116">
        <v>0</v>
      </c>
    </row>
    <row r="74" spans="1:10" x14ac:dyDescent="0.25">
      <c r="A74" s="100"/>
      <c r="B74" s="100"/>
      <c r="C74" s="101">
        <v>322</v>
      </c>
      <c r="D74" s="101"/>
      <c r="E74" s="102" t="s">
        <v>214</v>
      </c>
      <c r="F74" s="103">
        <f>SUM(F75:F80)</f>
        <v>57494</v>
      </c>
      <c r="G74" s="103">
        <f t="shared" ref="G74:J74" si="28">SUM(G75:G80)</f>
        <v>66981</v>
      </c>
      <c r="H74" s="103">
        <f t="shared" si="28"/>
        <v>61594</v>
      </c>
      <c r="I74" s="103">
        <f t="shared" si="28"/>
        <v>57464</v>
      </c>
      <c r="J74" s="103">
        <f t="shared" si="28"/>
        <v>57464</v>
      </c>
    </row>
    <row r="75" spans="1:10" x14ac:dyDescent="0.25">
      <c r="A75" s="11"/>
      <c r="B75" s="11"/>
      <c r="C75" s="68"/>
      <c r="D75" s="11">
        <v>3221</v>
      </c>
      <c r="E75" s="75" t="s">
        <v>215</v>
      </c>
      <c r="F75" s="33">
        <v>3880.16</v>
      </c>
      <c r="G75" s="116">
        <v>6513</v>
      </c>
      <c r="H75" s="33">
        <v>13714</v>
      </c>
      <c r="I75" s="33">
        <v>11624</v>
      </c>
      <c r="J75" s="33">
        <v>11624</v>
      </c>
    </row>
    <row r="76" spans="1:10" x14ac:dyDescent="0.25">
      <c r="A76" s="11"/>
      <c r="B76" s="11"/>
      <c r="C76" s="68"/>
      <c r="D76" s="11">
        <v>3222</v>
      </c>
      <c r="E76" s="75" t="s">
        <v>216</v>
      </c>
      <c r="F76" s="33">
        <v>15416.13</v>
      </c>
      <c r="G76" s="116">
        <v>18416</v>
      </c>
      <c r="H76" s="33">
        <v>10000</v>
      </c>
      <c r="I76" s="33">
        <v>10000</v>
      </c>
      <c r="J76" s="33">
        <v>10000</v>
      </c>
    </row>
    <row r="77" spans="1:10" x14ac:dyDescent="0.25">
      <c r="A77" s="11"/>
      <c r="B77" s="11"/>
      <c r="C77" s="68"/>
      <c r="D77" s="11">
        <v>3223</v>
      </c>
      <c r="E77" s="75" t="s">
        <v>217</v>
      </c>
      <c r="F77" s="33">
        <v>20170.79</v>
      </c>
      <c r="G77" s="116">
        <v>23420</v>
      </c>
      <c r="H77" s="33">
        <v>23000</v>
      </c>
      <c r="I77" s="33">
        <v>23000</v>
      </c>
      <c r="J77" s="33">
        <v>23000</v>
      </c>
    </row>
    <row r="78" spans="1:10" ht="26.25" x14ac:dyDescent="0.25">
      <c r="A78" s="11"/>
      <c r="B78" s="11"/>
      <c r="C78" s="68"/>
      <c r="D78" s="11">
        <v>3224</v>
      </c>
      <c r="E78" s="75" t="s">
        <v>218</v>
      </c>
      <c r="F78" s="33">
        <v>11121.72</v>
      </c>
      <c r="G78" s="116">
        <v>8110</v>
      </c>
      <c r="H78" s="33">
        <v>7000</v>
      </c>
      <c r="I78" s="33">
        <v>7000</v>
      </c>
      <c r="J78" s="33">
        <v>7000</v>
      </c>
    </row>
    <row r="79" spans="1:10" x14ac:dyDescent="0.25">
      <c r="A79" s="11"/>
      <c r="B79" s="11"/>
      <c r="C79" s="68"/>
      <c r="D79" s="11">
        <v>3225</v>
      </c>
      <c r="E79" s="75" t="s">
        <v>219</v>
      </c>
      <c r="F79" s="33">
        <v>6370.89</v>
      </c>
      <c r="G79" s="116">
        <v>8159</v>
      </c>
      <c r="H79" s="33">
        <v>5880</v>
      </c>
      <c r="I79" s="33">
        <v>3840</v>
      </c>
      <c r="J79" s="33">
        <v>3840</v>
      </c>
    </row>
    <row r="80" spans="1:10" x14ac:dyDescent="0.25">
      <c r="A80" s="11"/>
      <c r="B80" s="11"/>
      <c r="C80" s="68"/>
      <c r="D80" s="11">
        <v>3227</v>
      </c>
      <c r="E80" s="75" t="s">
        <v>220</v>
      </c>
      <c r="F80" s="33">
        <v>534.30999999999995</v>
      </c>
      <c r="G80" s="116">
        <v>2363</v>
      </c>
      <c r="H80" s="33">
        <v>2000</v>
      </c>
      <c r="I80" s="33">
        <v>2000</v>
      </c>
      <c r="J80" s="33">
        <v>2000</v>
      </c>
    </row>
    <row r="81" spans="1:10" x14ac:dyDescent="0.25">
      <c r="A81" s="100"/>
      <c r="B81" s="100"/>
      <c r="C81" s="101">
        <v>323</v>
      </c>
      <c r="D81" s="101"/>
      <c r="E81" s="102" t="s">
        <v>221</v>
      </c>
      <c r="F81" s="103">
        <f>SUM(F82:F90)</f>
        <v>147057.44</v>
      </c>
      <c r="G81" s="103">
        <f t="shared" ref="G81:J81" si="29">SUM(G82:G90)</f>
        <v>188582</v>
      </c>
      <c r="H81" s="103">
        <f t="shared" si="29"/>
        <v>478403</v>
      </c>
      <c r="I81" s="103">
        <f t="shared" si="29"/>
        <v>494144</v>
      </c>
      <c r="J81" s="103">
        <f t="shared" si="29"/>
        <v>447022</v>
      </c>
    </row>
    <row r="82" spans="1:10" x14ac:dyDescent="0.25">
      <c r="A82" s="11"/>
      <c r="B82" s="11"/>
      <c r="C82" s="68"/>
      <c r="D82" s="11">
        <v>3231</v>
      </c>
      <c r="E82" s="75" t="s">
        <v>222</v>
      </c>
      <c r="F82" s="33">
        <v>3399.03</v>
      </c>
      <c r="G82" s="116">
        <v>2600</v>
      </c>
      <c r="H82" s="33">
        <v>5600</v>
      </c>
      <c r="I82" s="33">
        <v>3000</v>
      </c>
      <c r="J82" s="33">
        <v>3000</v>
      </c>
    </row>
    <row r="83" spans="1:10" x14ac:dyDescent="0.25">
      <c r="A83" s="11"/>
      <c r="B83" s="11"/>
      <c r="C83" s="68"/>
      <c r="D83" s="11">
        <v>3232</v>
      </c>
      <c r="E83" s="75" t="s">
        <v>223</v>
      </c>
      <c r="F83" s="33">
        <v>14231.49</v>
      </c>
      <c r="G83" s="116">
        <v>13672</v>
      </c>
      <c r="H83" s="33">
        <v>21611</v>
      </c>
      <c r="I83" s="33">
        <v>20381</v>
      </c>
      <c r="J83" s="33">
        <v>19295</v>
      </c>
    </row>
    <row r="84" spans="1:10" x14ac:dyDescent="0.25">
      <c r="A84" s="11"/>
      <c r="B84" s="11"/>
      <c r="C84" s="68"/>
      <c r="D84" s="11">
        <v>3233</v>
      </c>
      <c r="E84" s="75" t="s">
        <v>224</v>
      </c>
      <c r="F84" s="33">
        <v>18476.52</v>
      </c>
      <c r="G84" s="116">
        <v>16330</v>
      </c>
      <c r="H84" s="33">
        <v>23213</v>
      </c>
      <c r="I84" s="33">
        <v>18951</v>
      </c>
      <c r="J84" s="33">
        <v>75557</v>
      </c>
    </row>
    <row r="85" spans="1:10" x14ac:dyDescent="0.25">
      <c r="A85" s="11"/>
      <c r="B85" s="11"/>
      <c r="C85" s="68"/>
      <c r="D85" s="11">
        <v>3234</v>
      </c>
      <c r="E85" s="75" t="s">
        <v>225</v>
      </c>
      <c r="F85" s="33">
        <v>17232.73</v>
      </c>
      <c r="G85" s="116">
        <v>48500</v>
      </c>
      <c r="H85" s="33">
        <v>10700</v>
      </c>
      <c r="I85" s="33">
        <v>5600</v>
      </c>
      <c r="J85" s="33">
        <v>11809</v>
      </c>
    </row>
    <row r="86" spans="1:10" x14ac:dyDescent="0.25">
      <c r="A86" s="11"/>
      <c r="B86" s="11"/>
      <c r="C86" s="68"/>
      <c r="D86" s="11">
        <v>3235</v>
      </c>
      <c r="E86" s="75" t="s">
        <v>226</v>
      </c>
      <c r="F86" s="33">
        <v>3639.25</v>
      </c>
      <c r="G86" s="116">
        <v>5500</v>
      </c>
      <c r="H86" s="33">
        <v>1300</v>
      </c>
      <c r="I86" s="33">
        <v>3500</v>
      </c>
      <c r="J86" s="33">
        <v>3500</v>
      </c>
    </row>
    <row r="87" spans="1:10" x14ac:dyDescent="0.25">
      <c r="A87" s="11"/>
      <c r="B87" s="11"/>
      <c r="C87" s="68"/>
      <c r="D87" s="11">
        <v>3236</v>
      </c>
      <c r="E87" s="75" t="s">
        <v>227</v>
      </c>
      <c r="F87" s="33">
        <v>1102.8800000000001</v>
      </c>
      <c r="G87" s="116">
        <v>2307</v>
      </c>
      <c r="H87" s="33">
        <v>1000</v>
      </c>
      <c r="I87" s="33">
        <v>2200</v>
      </c>
      <c r="J87" s="33">
        <v>2200</v>
      </c>
    </row>
    <row r="88" spans="1:10" x14ac:dyDescent="0.25">
      <c r="A88" s="11"/>
      <c r="B88" s="11"/>
      <c r="C88" s="68"/>
      <c r="D88" s="11">
        <v>3237</v>
      </c>
      <c r="E88" s="75" t="s">
        <v>228</v>
      </c>
      <c r="F88" s="33">
        <v>57322.64</v>
      </c>
      <c r="G88" s="116">
        <v>67616</v>
      </c>
      <c r="H88" s="33">
        <v>322771</v>
      </c>
      <c r="I88" s="33">
        <v>389369</v>
      </c>
      <c r="J88" s="33">
        <v>281593</v>
      </c>
    </row>
    <row r="89" spans="1:10" x14ac:dyDescent="0.25">
      <c r="A89" s="11"/>
      <c r="B89" s="11"/>
      <c r="C89" s="68"/>
      <c r="D89" s="11">
        <v>3238</v>
      </c>
      <c r="E89" s="75" t="s">
        <v>229</v>
      </c>
      <c r="F89" s="33">
        <v>25458.44</v>
      </c>
      <c r="G89" s="116">
        <v>24706</v>
      </c>
      <c r="H89" s="33">
        <v>27100</v>
      </c>
      <c r="I89" s="33">
        <v>29300</v>
      </c>
      <c r="J89" s="33">
        <v>29300</v>
      </c>
    </row>
    <row r="90" spans="1:10" x14ac:dyDescent="0.25">
      <c r="A90" s="11"/>
      <c r="B90" s="11"/>
      <c r="C90" s="68"/>
      <c r="D90" s="11">
        <v>3239</v>
      </c>
      <c r="E90" s="75" t="s">
        <v>230</v>
      </c>
      <c r="F90" s="33">
        <v>6194.46</v>
      </c>
      <c r="G90" s="116">
        <v>7351</v>
      </c>
      <c r="H90" s="33">
        <v>65108</v>
      </c>
      <c r="I90" s="33">
        <v>21843</v>
      </c>
      <c r="J90" s="33">
        <v>20768</v>
      </c>
    </row>
    <row r="91" spans="1:10" ht="25.5" x14ac:dyDescent="0.25">
      <c r="A91" s="100"/>
      <c r="B91" s="100"/>
      <c r="C91" s="101">
        <v>324</v>
      </c>
      <c r="D91" s="101"/>
      <c r="E91" s="102" t="s">
        <v>231</v>
      </c>
      <c r="F91" s="103">
        <f>SUM(F92)</f>
        <v>422.19</v>
      </c>
      <c r="G91" s="103">
        <f t="shared" ref="G91:J91" si="30">SUM(G92)</f>
        <v>1000</v>
      </c>
      <c r="H91" s="103">
        <f t="shared" si="30"/>
        <v>2700</v>
      </c>
      <c r="I91" s="103">
        <f t="shared" si="30"/>
        <v>2700</v>
      </c>
      <c r="J91" s="103">
        <f t="shared" si="30"/>
        <v>3700</v>
      </c>
    </row>
    <row r="92" spans="1:10" ht="26.25" x14ac:dyDescent="0.25">
      <c r="A92" s="11"/>
      <c r="B92" s="11"/>
      <c r="C92" s="68"/>
      <c r="D92" s="11">
        <v>3241</v>
      </c>
      <c r="E92" s="75" t="s">
        <v>231</v>
      </c>
      <c r="F92" s="33">
        <v>422.19</v>
      </c>
      <c r="G92" s="33">
        <v>1000</v>
      </c>
      <c r="H92" s="33">
        <v>2700</v>
      </c>
      <c r="I92" s="33">
        <v>2700</v>
      </c>
      <c r="J92" s="33">
        <v>3700</v>
      </c>
    </row>
    <row r="93" spans="1:10" x14ac:dyDescent="0.25">
      <c r="A93" s="100"/>
      <c r="B93" s="100"/>
      <c r="C93" s="101">
        <v>329</v>
      </c>
      <c r="D93" s="101"/>
      <c r="E93" s="102" t="s">
        <v>232</v>
      </c>
      <c r="F93" s="103">
        <f>SUM(F94:F99)</f>
        <v>37396.35</v>
      </c>
      <c r="G93" s="103">
        <f t="shared" ref="G93:J93" si="31">SUM(G94:G99)</f>
        <v>49670</v>
      </c>
      <c r="H93" s="103">
        <f t="shared" si="31"/>
        <v>40492</v>
      </c>
      <c r="I93" s="103">
        <f t="shared" si="31"/>
        <v>41105</v>
      </c>
      <c r="J93" s="103">
        <f t="shared" si="31"/>
        <v>40550</v>
      </c>
    </row>
    <row r="94" spans="1:10" ht="25.5" x14ac:dyDescent="0.25">
      <c r="A94" s="11"/>
      <c r="B94" s="11"/>
      <c r="C94" s="68"/>
      <c r="D94" s="11">
        <v>3291</v>
      </c>
      <c r="E94" s="65" t="s">
        <v>233</v>
      </c>
      <c r="F94" s="33">
        <v>7791.6</v>
      </c>
      <c r="G94" s="116">
        <v>14970</v>
      </c>
      <c r="H94" s="33">
        <v>9842</v>
      </c>
      <c r="I94" s="33">
        <v>9555</v>
      </c>
      <c r="J94" s="33">
        <v>9000</v>
      </c>
    </row>
    <row r="95" spans="1:10" x14ac:dyDescent="0.25">
      <c r="A95" s="11"/>
      <c r="B95" s="11"/>
      <c r="C95" s="68"/>
      <c r="D95" s="11">
        <v>3292</v>
      </c>
      <c r="E95" s="65" t="s">
        <v>234</v>
      </c>
      <c r="F95" s="33">
        <v>21614.080000000002</v>
      </c>
      <c r="G95" s="116">
        <v>24800</v>
      </c>
      <c r="H95" s="33">
        <v>22100</v>
      </c>
      <c r="I95" s="33">
        <v>24000</v>
      </c>
      <c r="J95" s="33">
        <v>24000</v>
      </c>
    </row>
    <row r="96" spans="1:10" x14ac:dyDescent="0.25">
      <c r="A96" s="11"/>
      <c r="B96" s="11"/>
      <c r="C96" s="68"/>
      <c r="D96" s="11">
        <v>3293</v>
      </c>
      <c r="E96" s="65" t="s">
        <v>235</v>
      </c>
      <c r="F96" s="33">
        <v>4397.18</v>
      </c>
      <c r="G96" s="116">
        <v>6850</v>
      </c>
      <c r="H96" s="33">
        <v>5000</v>
      </c>
      <c r="I96" s="33">
        <v>4000</v>
      </c>
      <c r="J96" s="33">
        <v>4000</v>
      </c>
    </row>
    <row r="97" spans="1:10" x14ac:dyDescent="0.25">
      <c r="A97" s="11"/>
      <c r="B97" s="11"/>
      <c r="C97" s="68"/>
      <c r="D97" s="11">
        <v>3294</v>
      </c>
      <c r="E97" s="65" t="s">
        <v>236</v>
      </c>
      <c r="F97" s="33">
        <v>515</v>
      </c>
      <c r="G97" s="116">
        <v>50</v>
      </c>
      <c r="H97" s="33">
        <v>550</v>
      </c>
      <c r="I97" s="33">
        <v>550</v>
      </c>
      <c r="J97" s="33">
        <v>550</v>
      </c>
    </row>
    <row r="98" spans="1:10" x14ac:dyDescent="0.25">
      <c r="A98" s="11"/>
      <c r="B98" s="11"/>
      <c r="C98" s="68"/>
      <c r="D98" s="11">
        <v>3295</v>
      </c>
      <c r="E98" s="65" t="s">
        <v>237</v>
      </c>
      <c r="F98" s="33">
        <v>2914.92</v>
      </c>
      <c r="G98" s="116">
        <v>3000</v>
      </c>
      <c r="H98" s="33">
        <v>3000</v>
      </c>
      <c r="I98" s="33">
        <v>3000</v>
      </c>
      <c r="J98" s="33">
        <v>3000</v>
      </c>
    </row>
    <row r="99" spans="1:10" x14ac:dyDescent="0.25">
      <c r="A99" s="11"/>
      <c r="B99" s="11"/>
      <c r="C99" s="68"/>
      <c r="D99" s="11">
        <v>3299</v>
      </c>
      <c r="E99" s="65" t="s">
        <v>232</v>
      </c>
      <c r="F99" s="33">
        <v>163.57</v>
      </c>
      <c r="G99" s="33">
        <v>0</v>
      </c>
      <c r="H99" s="33">
        <v>0</v>
      </c>
      <c r="I99" s="33">
        <v>0</v>
      </c>
      <c r="J99" s="33">
        <v>0</v>
      </c>
    </row>
    <row r="100" spans="1:10" x14ac:dyDescent="0.25">
      <c r="A100" s="61"/>
      <c r="B100" s="61">
        <v>34</v>
      </c>
      <c r="C100" s="61"/>
      <c r="D100" s="61"/>
      <c r="E100" s="61" t="s">
        <v>146</v>
      </c>
      <c r="F100" s="74">
        <f>F101</f>
        <v>2015.25</v>
      </c>
      <c r="G100" s="79">
        <f t="shared" ref="G100:J100" si="32">G101</f>
        <v>1902</v>
      </c>
      <c r="H100" s="79">
        <f t="shared" si="32"/>
        <v>2002</v>
      </c>
      <c r="I100" s="79">
        <f t="shared" si="32"/>
        <v>2002</v>
      </c>
      <c r="J100" s="79">
        <f t="shared" si="32"/>
        <v>2002</v>
      </c>
    </row>
    <row r="101" spans="1:10" x14ac:dyDescent="0.25">
      <c r="A101" s="100"/>
      <c r="B101" s="100"/>
      <c r="C101" s="101">
        <v>343</v>
      </c>
      <c r="D101" s="101"/>
      <c r="E101" s="102" t="s">
        <v>238</v>
      </c>
      <c r="F101" s="103">
        <f>SUM(F102:F104)</f>
        <v>2015.25</v>
      </c>
      <c r="G101" s="103">
        <f>SUM(G102:G104)</f>
        <v>1902</v>
      </c>
      <c r="H101" s="103">
        <f>SUM(H102:H104)</f>
        <v>2002</v>
      </c>
      <c r="I101" s="103">
        <f t="shared" ref="I101:J101" si="33">SUM(I102:I104)</f>
        <v>2002</v>
      </c>
      <c r="J101" s="103">
        <f t="shared" si="33"/>
        <v>2002</v>
      </c>
    </row>
    <row r="102" spans="1:10" x14ac:dyDescent="0.25">
      <c r="A102" s="80"/>
      <c r="B102" s="81"/>
      <c r="C102" s="81"/>
      <c r="D102" s="81">
        <v>3431</v>
      </c>
      <c r="E102" s="75" t="s">
        <v>239</v>
      </c>
      <c r="F102" s="45">
        <v>2015.06</v>
      </c>
      <c r="G102" s="117">
        <v>1900</v>
      </c>
      <c r="H102" s="33">
        <v>2000</v>
      </c>
      <c r="I102" s="33">
        <v>2000</v>
      </c>
      <c r="J102" s="33">
        <v>2000</v>
      </c>
    </row>
    <row r="103" spans="1:10" ht="26.25" x14ac:dyDescent="0.25">
      <c r="A103" s="80"/>
      <c r="B103" s="81"/>
      <c r="C103" s="81"/>
      <c r="D103" s="81">
        <v>3432</v>
      </c>
      <c r="E103" s="75" t="s">
        <v>240</v>
      </c>
      <c r="F103" s="45">
        <v>0.05</v>
      </c>
      <c r="G103" s="117">
        <v>0</v>
      </c>
      <c r="H103" s="33">
        <v>1</v>
      </c>
      <c r="I103" s="33">
        <v>1</v>
      </c>
      <c r="J103" s="33">
        <v>1</v>
      </c>
    </row>
    <row r="104" spans="1:10" x14ac:dyDescent="0.25">
      <c r="A104" s="80"/>
      <c r="B104" s="81"/>
      <c r="C104" s="81"/>
      <c r="D104" s="81">
        <v>3433</v>
      </c>
      <c r="E104" s="75" t="s">
        <v>241</v>
      </c>
      <c r="F104" s="45">
        <v>0.14000000000000001</v>
      </c>
      <c r="G104" s="117">
        <v>2</v>
      </c>
      <c r="H104" s="33">
        <v>1</v>
      </c>
      <c r="I104" s="33">
        <v>1</v>
      </c>
      <c r="J104" s="33">
        <v>1</v>
      </c>
    </row>
    <row r="105" spans="1:10" ht="25.5" x14ac:dyDescent="0.25">
      <c r="A105" s="61"/>
      <c r="B105" s="61">
        <v>36</v>
      </c>
      <c r="C105" s="61"/>
      <c r="D105" s="61"/>
      <c r="E105" s="61" t="s">
        <v>147</v>
      </c>
      <c r="F105" s="79">
        <f>F106</f>
        <v>3054.63</v>
      </c>
      <c r="G105" s="79">
        <f t="shared" ref="G105:J106" si="34">G106</f>
        <v>3200</v>
      </c>
      <c r="H105" s="79">
        <f t="shared" si="34"/>
        <v>3100</v>
      </c>
      <c r="I105" s="79">
        <f t="shared" si="34"/>
        <v>3100</v>
      </c>
      <c r="J105" s="79">
        <f t="shared" si="34"/>
        <v>3100</v>
      </c>
    </row>
    <row r="106" spans="1:10" ht="25.5" x14ac:dyDescent="0.25">
      <c r="A106" s="100"/>
      <c r="B106" s="100"/>
      <c r="C106" s="101">
        <v>369</v>
      </c>
      <c r="D106" s="101"/>
      <c r="E106" s="102" t="s">
        <v>185</v>
      </c>
      <c r="F106" s="103">
        <f>F107</f>
        <v>3054.63</v>
      </c>
      <c r="G106" s="103">
        <f t="shared" si="34"/>
        <v>3200</v>
      </c>
      <c r="H106" s="103">
        <f t="shared" si="34"/>
        <v>3100</v>
      </c>
      <c r="I106" s="103">
        <f t="shared" si="34"/>
        <v>3100</v>
      </c>
      <c r="J106" s="103">
        <f t="shared" si="34"/>
        <v>3100</v>
      </c>
    </row>
    <row r="107" spans="1:10" ht="26.25" x14ac:dyDescent="0.25">
      <c r="A107" s="80"/>
      <c r="B107" s="81"/>
      <c r="C107" s="81"/>
      <c r="D107" s="81">
        <v>3691</v>
      </c>
      <c r="E107" s="75" t="s">
        <v>186</v>
      </c>
      <c r="F107" s="45">
        <v>3054.63</v>
      </c>
      <c r="G107" s="45">
        <v>3200</v>
      </c>
      <c r="H107" s="33">
        <v>3100</v>
      </c>
      <c r="I107" s="33">
        <v>3100</v>
      </c>
      <c r="J107" s="33">
        <v>3100</v>
      </c>
    </row>
    <row r="108" spans="1:10" x14ac:dyDescent="0.25">
      <c r="A108" s="69">
        <v>4</v>
      </c>
      <c r="B108" s="69"/>
      <c r="C108" s="70"/>
      <c r="D108" s="70"/>
      <c r="E108" s="58" t="s">
        <v>8</v>
      </c>
      <c r="F108" s="82">
        <f>SUM(F109,F112,F125)</f>
        <v>200752.66</v>
      </c>
      <c r="G108" s="82">
        <f t="shared" ref="G108:J108" si="35">SUM(G109,G112,G125)</f>
        <v>319744</v>
      </c>
      <c r="H108" s="82">
        <f t="shared" si="35"/>
        <v>468799</v>
      </c>
      <c r="I108" s="82">
        <f t="shared" si="35"/>
        <v>684476</v>
      </c>
      <c r="J108" s="82">
        <f t="shared" si="35"/>
        <v>646478</v>
      </c>
    </row>
    <row r="109" spans="1:10" ht="25.5" x14ac:dyDescent="0.25">
      <c r="A109" s="61"/>
      <c r="B109" s="61">
        <v>41</v>
      </c>
      <c r="C109" s="61"/>
      <c r="D109" s="61"/>
      <c r="E109" s="61" t="s">
        <v>9</v>
      </c>
      <c r="F109" s="79">
        <f>SUM(F110)</f>
        <v>1600</v>
      </c>
      <c r="G109" s="79">
        <f t="shared" ref="G109:J109" si="36">SUM(G110)</f>
        <v>8500</v>
      </c>
      <c r="H109" s="79">
        <f t="shared" si="36"/>
        <v>398187</v>
      </c>
      <c r="I109" s="79">
        <f t="shared" si="36"/>
        <v>666776</v>
      </c>
      <c r="J109" s="79">
        <f t="shared" si="36"/>
        <v>495473</v>
      </c>
    </row>
    <row r="110" spans="1:10" x14ac:dyDescent="0.25">
      <c r="A110" s="100"/>
      <c r="B110" s="100"/>
      <c r="C110" s="101">
        <v>412</v>
      </c>
      <c r="D110" s="101"/>
      <c r="E110" s="102" t="s">
        <v>242</v>
      </c>
      <c r="F110" s="103">
        <f>F111</f>
        <v>1600</v>
      </c>
      <c r="G110" s="103">
        <f t="shared" ref="G110:J110" si="37">G111</f>
        <v>8500</v>
      </c>
      <c r="H110" s="103">
        <f t="shared" si="37"/>
        <v>398187</v>
      </c>
      <c r="I110" s="103">
        <f t="shared" si="37"/>
        <v>666776</v>
      </c>
      <c r="J110" s="103">
        <f t="shared" si="37"/>
        <v>495473</v>
      </c>
    </row>
    <row r="111" spans="1:10" x14ac:dyDescent="0.25">
      <c r="A111" s="13"/>
      <c r="B111" s="13"/>
      <c r="C111" s="11"/>
      <c r="D111" s="11">
        <v>4124</v>
      </c>
      <c r="E111" s="11" t="s">
        <v>243</v>
      </c>
      <c r="F111" s="35">
        <v>1600</v>
      </c>
      <c r="G111" s="33">
        <v>8500</v>
      </c>
      <c r="H111" s="33">
        <v>398187</v>
      </c>
      <c r="I111" s="33">
        <v>666776</v>
      </c>
      <c r="J111" s="33">
        <v>495473</v>
      </c>
    </row>
    <row r="112" spans="1:10" ht="25.5" x14ac:dyDescent="0.25">
      <c r="A112" s="61"/>
      <c r="B112" s="61">
        <v>42</v>
      </c>
      <c r="C112" s="61"/>
      <c r="D112" s="61"/>
      <c r="E112" s="61" t="s">
        <v>148</v>
      </c>
      <c r="F112" s="79">
        <f>SUM(F113,F116)</f>
        <v>199152.66</v>
      </c>
      <c r="G112" s="79">
        <f t="shared" ref="G112:J112" si="38">SUM(G113,G116)</f>
        <v>311244</v>
      </c>
      <c r="H112" s="79">
        <f t="shared" si="38"/>
        <v>70612</v>
      </c>
      <c r="I112" s="79">
        <f t="shared" si="38"/>
        <v>17700</v>
      </c>
      <c r="J112" s="79">
        <f t="shared" si="38"/>
        <v>151005</v>
      </c>
    </row>
    <row r="113" spans="1:10" x14ac:dyDescent="0.25">
      <c r="A113" s="100"/>
      <c r="B113" s="100"/>
      <c r="C113" s="101">
        <v>421</v>
      </c>
      <c r="D113" s="101"/>
      <c r="E113" s="102" t="s">
        <v>244</v>
      </c>
      <c r="F113" s="103">
        <f>SUM(F114:F115)</f>
        <v>126407.38</v>
      </c>
      <c r="G113" s="103">
        <f t="shared" ref="G113:J113" si="39">SUM(G114:G115)</f>
        <v>276070</v>
      </c>
      <c r="H113" s="103">
        <f t="shared" si="39"/>
        <v>3820</v>
      </c>
      <c r="I113" s="103">
        <f t="shared" si="39"/>
        <v>9600</v>
      </c>
      <c r="J113" s="103">
        <f t="shared" si="39"/>
        <v>144305</v>
      </c>
    </row>
    <row r="114" spans="1:10" x14ac:dyDescent="0.25">
      <c r="A114" s="13"/>
      <c r="B114" s="13"/>
      <c r="C114" s="11"/>
      <c r="D114" s="11">
        <v>4212</v>
      </c>
      <c r="E114" s="88" t="s">
        <v>261</v>
      </c>
      <c r="F114" s="35">
        <v>80469.100000000006</v>
      </c>
      <c r="G114" s="52">
        <v>0</v>
      </c>
      <c r="H114" s="33">
        <v>0</v>
      </c>
      <c r="I114" s="33">
        <v>0</v>
      </c>
      <c r="J114" s="33">
        <v>0</v>
      </c>
    </row>
    <row r="115" spans="1:10" x14ac:dyDescent="0.25">
      <c r="A115" s="13"/>
      <c r="B115" s="13"/>
      <c r="C115" s="11"/>
      <c r="D115" s="11">
        <v>4214</v>
      </c>
      <c r="E115" s="75" t="s">
        <v>245</v>
      </c>
      <c r="F115" s="35">
        <v>45938.28</v>
      </c>
      <c r="G115" s="52">
        <v>276070</v>
      </c>
      <c r="H115" s="33">
        <v>3820</v>
      </c>
      <c r="I115" s="33">
        <v>9600</v>
      </c>
      <c r="J115" s="33">
        <v>144305</v>
      </c>
    </row>
    <row r="116" spans="1:10" x14ac:dyDescent="0.25">
      <c r="A116" s="100"/>
      <c r="B116" s="100"/>
      <c r="C116" s="101">
        <v>422</v>
      </c>
      <c r="D116" s="101"/>
      <c r="E116" s="102" t="s">
        <v>246</v>
      </c>
      <c r="F116" s="103">
        <f>SUM(F117:F124)</f>
        <v>72745.279999999999</v>
      </c>
      <c r="G116" s="103">
        <f>SUM(G117:G124)</f>
        <v>35174</v>
      </c>
      <c r="H116" s="103">
        <f>SUM(H117:H124)</f>
        <v>66792</v>
      </c>
      <c r="I116" s="103">
        <f>SUM(I117:I124)</f>
        <v>8100</v>
      </c>
      <c r="J116" s="103">
        <f>SUM(J117:J124)</f>
        <v>6700</v>
      </c>
    </row>
    <row r="117" spans="1:10" x14ac:dyDescent="0.25">
      <c r="A117" s="13"/>
      <c r="B117" s="13"/>
      <c r="C117" s="11"/>
      <c r="D117" s="11">
        <v>4221</v>
      </c>
      <c r="E117" s="75" t="s">
        <v>247</v>
      </c>
      <c r="F117" s="35">
        <v>1453</v>
      </c>
      <c r="G117" s="118">
        <v>1416</v>
      </c>
      <c r="H117" s="33">
        <v>10939</v>
      </c>
      <c r="I117" s="33">
        <v>5400</v>
      </c>
      <c r="J117" s="33">
        <v>600</v>
      </c>
    </row>
    <row r="118" spans="1:10" x14ac:dyDescent="0.25">
      <c r="A118" s="13"/>
      <c r="B118" s="13"/>
      <c r="C118" s="11"/>
      <c r="D118" s="11">
        <v>4222</v>
      </c>
      <c r="E118" s="75" t="s">
        <v>248</v>
      </c>
      <c r="F118" s="35">
        <v>0</v>
      </c>
      <c r="G118" s="118">
        <v>940</v>
      </c>
      <c r="H118" s="33">
        <v>1000</v>
      </c>
      <c r="I118" s="33">
        <v>1000</v>
      </c>
      <c r="J118" s="33">
        <v>1000</v>
      </c>
    </row>
    <row r="119" spans="1:10" x14ac:dyDescent="0.25">
      <c r="A119" s="13"/>
      <c r="B119" s="13"/>
      <c r="C119" s="11"/>
      <c r="D119" s="11">
        <v>4223</v>
      </c>
      <c r="E119" s="75" t="s">
        <v>249</v>
      </c>
      <c r="F119" s="35">
        <v>9532.6</v>
      </c>
      <c r="G119" s="118">
        <v>2445</v>
      </c>
      <c r="H119" s="33">
        <v>14100</v>
      </c>
      <c r="I119" s="33">
        <v>600</v>
      </c>
      <c r="J119" s="33">
        <v>600</v>
      </c>
    </row>
    <row r="120" spans="1:10" x14ac:dyDescent="0.25">
      <c r="A120" s="81"/>
      <c r="B120" s="81"/>
      <c r="C120" s="83"/>
      <c r="D120" s="83">
        <v>4225</v>
      </c>
      <c r="E120" s="84" t="s">
        <v>250</v>
      </c>
      <c r="F120" s="85">
        <v>0</v>
      </c>
      <c r="G120" s="118">
        <v>0</v>
      </c>
      <c r="H120" s="118">
        <v>0</v>
      </c>
      <c r="I120" s="118">
        <v>0</v>
      </c>
      <c r="J120" s="118">
        <v>0</v>
      </c>
    </row>
    <row r="121" spans="1:10" x14ac:dyDescent="0.25">
      <c r="A121" s="13"/>
      <c r="B121" s="13"/>
      <c r="C121" s="11"/>
      <c r="D121" s="11">
        <v>4227</v>
      </c>
      <c r="E121" s="86" t="s">
        <v>202</v>
      </c>
      <c r="F121" s="35">
        <v>50926.080000000002</v>
      </c>
      <c r="G121" s="52">
        <v>10412</v>
      </c>
      <c r="H121" s="33">
        <v>12150</v>
      </c>
      <c r="I121" s="33">
        <v>1100</v>
      </c>
      <c r="J121" s="33">
        <v>4500</v>
      </c>
    </row>
    <row r="122" spans="1:10" x14ac:dyDescent="0.25">
      <c r="A122" s="81"/>
      <c r="B122" s="81"/>
      <c r="C122" s="83"/>
      <c r="D122" s="83">
        <v>4231</v>
      </c>
      <c r="E122" s="87" t="s">
        <v>251</v>
      </c>
      <c r="F122" s="85">
        <v>9473.6</v>
      </c>
      <c r="G122" s="40">
        <v>18961</v>
      </c>
      <c r="H122" s="33">
        <v>25003</v>
      </c>
      <c r="I122" s="33">
        <v>0</v>
      </c>
      <c r="J122" s="33">
        <v>0</v>
      </c>
    </row>
    <row r="123" spans="1:10" x14ac:dyDescent="0.25">
      <c r="A123" s="81"/>
      <c r="B123" s="81"/>
      <c r="C123" s="83"/>
      <c r="D123" s="83">
        <v>4262</v>
      </c>
      <c r="E123" s="87" t="s">
        <v>256</v>
      </c>
      <c r="F123" s="108">
        <v>0</v>
      </c>
      <c r="G123" s="40">
        <v>0</v>
      </c>
      <c r="H123" s="33">
        <v>3600</v>
      </c>
      <c r="I123" s="33">
        <v>0</v>
      </c>
      <c r="J123" s="33">
        <v>0</v>
      </c>
    </row>
    <row r="124" spans="1:10" x14ac:dyDescent="0.25">
      <c r="A124" s="81"/>
      <c r="B124" s="81"/>
      <c r="C124" s="83"/>
      <c r="D124" s="83">
        <v>4264</v>
      </c>
      <c r="E124" s="87" t="s">
        <v>252</v>
      </c>
      <c r="F124" s="85">
        <v>1360</v>
      </c>
      <c r="G124" s="40">
        <v>1000</v>
      </c>
      <c r="H124" s="33">
        <v>0</v>
      </c>
      <c r="I124" s="33">
        <v>0</v>
      </c>
      <c r="J124" s="33">
        <v>0</v>
      </c>
    </row>
    <row r="125" spans="1:10" ht="25.5" x14ac:dyDescent="0.25">
      <c r="A125" s="61"/>
      <c r="B125" s="61">
        <v>45</v>
      </c>
      <c r="C125" s="61"/>
      <c r="D125" s="61"/>
      <c r="E125" s="61" t="s">
        <v>149</v>
      </c>
      <c r="F125" s="79">
        <f>F126+F128</f>
        <v>0</v>
      </c>
      <c r="G125" s="79">
        <f>G126+G128</f>
        <v>0</v>
      </c>
      <c r="H125" s="79">
        <f>SUM(H126,H128)</f>
        <v>0</v>
      </c>
      <c r="I125" s="79">
        <f t="shared" ref="I125:J125" si="40">SUM(I126,I128)</f>
        <v>0</v>
      </c>
      <c r="J125" s="79">
        <f t="shared" si="40"/>
        <v>0</v>
      </c>
    </row>
    <row r="126" spans="1:10" ht="25.5" x14ac:dyDescent="0.25">
      <c r="A126" s="100"/>
      <c r="B126" s="100"/>
      <c r="C126" s="101">
        <v>451</v>
      </c>
      <c r="D126" s="101"/>
      <c r="E126" s="102" t="s">
        <v>253</v>
      </c>
      <c r="F126" s="103">
        <f>F127</f>
        <v>0</v>
      </c>
      <c r="G126" s="103">
        <f t="shared" ref="G126:J126" si="41">G127</f>
        <v>0</v>
      </c>
      <c r="H126" s="103">
        <f t="shared" si="41"/>
        <v>0</v>
      </c>
      <c r="I126" s="103">
        <f t="shared" si="41"/>
        <v>0</v>
      </c>
      <c r="J126" s="103">
        <f t="shared" si="41"/>
        <v>0</v>
      </c>
    </row>
    <row r="127" spans="1:10" ht="26.25" x14ac:dyDescent="0.25">
      <c r="A127" s="13"/>
      <c r="B127" s="13"/>
      <c r="C127" s="11"/>
      <c r="D127" s="11">
        <v>4511</v>
      </c>
      <c r="E127" s="75" t="s">
        <v>87</v>
      </c>
      <c r="F127" s="33">
        <v>0</v>
      </c>
      <c r="G127" s="52">
        <v>0</v>
      </c>
      <c r="H127" s="52">
        <v>0</v>
      </c>
      <c r="I127" s="52">
        <v>0</v>
      </c>
      <c r="J127" s="52">
        <v>0</v>
      </c>
    </row>
    <row r="128" spans="1:10" ht="25.5" x14ac:dyDescent="0.25">
      <c r="A128" s="100"/>
      <c r="B128" s="100"/>
      <c r="C128" s="101">
        <v>452</v>
      </c>
      <c r="D128" s="101"/>
      <c r="E128" s="102" t="s">
        <v>254</v>
      </c>
      <c r="F128" s="103">
        <f>F129</f>
        <v>0</v>
      </c>
      <c r="G128" s="103">
        <f t="shared" ref="G128:J128" si="42">G129</f>
        <v>0</v>
      </c>
      <c r="H128" s="103">
        <f t="shared" si="42"/>
        <v>0</v>
      </c>
      <c r="I128" s="103">
        <f t="shared" si="42"/>
        <v>0</v>
      </c>
      <c r="J128" s="103">
        <f t="shared" si="42"/>
        <v>0</v>
      </c>
    </row>
    <row r="129" spans="1:10" x14ac:dyDescent="0.25">
      <c r="A129" s="13"/>
      <c r="B129" s="13"/>
      <c r="C129" s="11"/>
      <c r="D129" s="11">
        <v>4521</v>
      </c>
      <c r="E129" s="11" t="s">
        <v>254</v>
      </c>
      <c r="F129" s="33">
        <v>0</v>
      </c>
      <c r="G129" s="52">
        <v>0</v>
      </c>
      <c r="H129" s="52">
        <v>0</v>
      </c>
      <c r="I129" s="52">
        <v>0</v>
      </c>
      <c r="J129" s="52">
        <v>0</v>
      </c>
    </row>
  </sheetData>
  <mergeCells count="9">
    <mergeCell ref="A58:E58"/>
    <mergeCell ref="A1:K1"/>
    <mergeCell ref="A3:K3"/>
    <mergeCell ref="A5:K5"/>
    <mergeCell ref="A8:E8"/>
    <mergeCell ref="A9:E9"/>
    <mergeCell ref="A10:E10"/>
    <mergeCell ref="A56:E56"/>
    <mergeCell ref="A57:E57"/>
  </mergeCells>
  <pageMargins left="0.7" right="0.7" top="0.75" bottom="0.75" header="0.3" footer="0.3"/>
  <pageSetup paperSize="9" scale="73" fitToHeight="0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156C0A7-BF06-44DD-8BD1-74C7797B5576}">
  <sheetPr>
    <pageSetUpPr fitToPage="1"/>
  </sheetPr>
  <dimension ref="A1:H38"/>
  <sheetViews>
    <sheetView workbookViewId="0">
      <selection sqref="A1:F45"/>
    </sheetView>
  </sheetViews>
  <sheetFormatPr defaultRowHeight="15" x14ac:dyDescent="0.25"/>
  <cols>
    <col min="1" max="1" width="44.7109375" customWidth="1"/>
    <col min="2" max="2" width="11.7109375" bestFit="1" customWidth="1"/>
    <col min="3" max="6" width="19.42578125" customWidth="1"/>
    <col min="7" max="8" width="25.28515625" customWidth="1"/>
  </cols>
  <sheetData>
    <row r="1" spans="1:8" ht="18" x14ac:dyDescent="0.25">
      <c r="A1" s="4"/>
      <c r="B1" s="4"/>
      <c r="C1" s="4"/>
      <c r="D1" s="4"/>
      <c r="E1" s="4"/>
      <c r="F1" s="4"/>
      <c r="G1" s="4"/>
      <c r="H1" s="4"/>
    </row>
    <row r="2" spans="1:8" ht="15.75" customHeight="1" x14ac:dyDescent="0.25">
      <c r="A2" s="142" t="s">
        <v>34</v>
      </c>
      <c r="B2" s="142"/>
      <c r="C2" s="142"/>
      <c r="D2" s="142"/>
      <c r="E2" s="142"/>
      <c r="F2" s="142"/>
      <c r="G2" s="25"/>
      <c r="H2" s="25"/>
    </row>
    <row r="3" spans="1:8" ht="18" x14ac:dyDescent="0.25">
      <c r="A3" s="4"/>
      <c r="B3" s="4"/>
      <c r="C3" s="4"/>
      <c r="D3" s="4"/>
      <c r="E3" s="4"/>
      <c r="F3" s="4"/>
      <c r="G3" s="5"/>
      <c r="H3" s="5"/>
    </row>
    <row r="4" spans="1:8" ht="25.5" customHeight="1" x14ac:dyDescent="0.25">
      <c r="A4" s="94" t="s">
        <v>45</v>
      </c>
      <c r="B4" s="29" t="str">
        <f>SAŽETAK!F7</f>
        <v>IZVRŠENJE
2024.</v>
      </c>
      <c r="C4" s="29" t="str">
        <f>SAŽETAK!G7</f>
        <v>TEKUĆI PLAN
2025.</v>
      </c>
      <c r="D4" s="29" t="str">
        <f>SAŽETAK!H7</f>
        <v>PLAN 
ZA 2026.</v>
      </c>
      <c r="E4" s="29" t="str">
        <f>SAŽETAK!I7</f>
        <v>PROJEKCIJA 
ZA 2027.</v>
      </c>
      <c r="F4" s="29" t="str">
        <f>SAŽETAK!J7</f>
        <v>PROJEKCIJA 
ZA 2028.</v>
      </c>
    </row>
    <row r="5" spans="1:8" s="27" customFormat="1" ht="11.25" x14ac:dyDescent="0.2">
      <c r="A5" s="95">
        <v>1</v>
      </c>
      <c r="B5" s="96">
        <v>2</v>
      </c>
      <c r="C5" s="96">
        <v>3</v>
      </c>
      <c r="D5" s="97">
        <v>4</v>
      </c>
      <c r="E5" s="97">
        <v>5</v>
      </c>
      <c r="F5" s="97">
        <v>6</v>
      </c>
    </row>
    <row r="6" spans="1:8" x14ac:dyDescent="0.25">
      <c r="A6" s="49" t="s">
        <v>35</v>
      </c>
      <c r="B6" s="50">
        <f>SUM(B7,B9,B11,B13,B18,B20)</f>
        <v>865275.14</v>
      </c>
      <c r="C6" s="50">
        <f t="shared" ref="C6:F6" si="0">SUM(C7,C9,C11,C13,C18,C20)</f>
        <v>1174769</v>
      </c>
      <c r="D6" s="50">
        <f>SUM(D7,D9,D11,D13,D18,D20)</f>
        <v>1836943</v>
      </c>
      <c r="E6" s="50">
        <f>SUM(E7,E9,E11,E13,E18,E20)</f>
        <v>2081985</v>
      </c>
      <c r="F6" s="50">
        <f t="shared" si="0"/>
        <v>1994010</v>
      </c>
    </row>
    <row r="7" spans="1:8" x14ac:dyDescent="0.25">
      <c r="A7" s="10" t="s">
        <v>150</v>
      </c>
      <c r="B7" s="51">
        <f>B8</f>
        <v>511666.89</v>
      </c>
      <c r="C7" s="51">
        <f t="shared" ref="C7:F7" si="1">C8</f>
        <v>600000</v>
      </c>
      <c r="D7" s="51">
        <f t="shared" si="1"/>
        <v>700000</v>
      </c>
      <c r="E7" s="51">
        <f t="shared" si="1"/>
        <v>700000</v>
      </c>
      <c r="F7" s="51">
        <f t="shared" si="1"/>
        <v>700000</v>
      </c>
    </row>
    <row r="8" spans="1:8" x14ac:dyDescent="0.25">
      <c r="A8" s="32" t="s">
        <v>151</v>
      </c>
      <c r="B8" s="52">
        <v>511666.89</v>
      </c>
      <c r="C8" s="33">
        <v>600000</v>
      </c>
      <c r="D8" s="33">
        <v>700000</v>
      </c>
      <c r="E8" s="33">
        <v>700000</v>
      </c>
      <c r="F8" s="33">
        <v>700000</v>
      </c>
    </row>
    <row r="9" spans="1:8" x14ac:dyDescent="0.25">
      <c r="A9" s="10" t="s">
        <v>152</v>
      </c>
      <c r="B9" s="51">
        <f>B10</f>
        <v>90228.08</v>
      </c>
      <c r="C9" s="51">
        <f t="shared" ref="C9:F9" si="2">C10</f>
        <v>84320</v>
      </c>
      <c r="D9" s="51">
        <f t="shared" si="2"/>
        <v>91000</v>
      </c>
      <c r="E9" s="51">
        <f t="shared" si="2"/>
        <v>95000</v>
      </c>
      <c r="F9" s="51">
        <f t="shared" si="2"/>
        <v>95000</v>
      </c>
    </row>
    <row r="10" spans="1:8" x14ac:dyDescent="0.25">
      <c r="A10" s="22" t="s">
        <v>153</v>
      </c>
      <c r="B10" s="34">
        <v>90228.08</v>
      </c>
      <c r="C10" s="33">
        <v>84320</v>
      </c>
      <c r="D10" s="33">
        <v>91000</v>
      </c>
      <c r="E10" s="33">
        <v>95000</v>
      </c>
      <c r="F10" s="33">
        <v>95000</v>
      </c>
    </row>
    <row r="11" spans="1:8" x14ac:dyDescent="0.25">
      <c r="A11" s="10" t="s">
        <v>154</v>
      </c>
      <c r="B11" s="51">
        <f>B12</f>
        <v>112223.81</v>
      </c>
      <c r="C11" s="51">
        <f t="shared" ref="C11:F11" si="3">C12</f>
        <v>90000</v>
      </c>
      <c r="D11" s="51">
        <f t="shared" si="3"/>
        <v>110000</v>
      </c>
      <c r="E11" s="51">
        <f t="shared" si="3"/>
        <v>120000</v>
      </c>
      <c r="F11" s="51">
        <f t="shared" si="3"/>
        <v>120000</v>
      </c>
    </row>
    <row r="12" spans="1:8" x14ac:dyDescent="0.25">
      <c r="A12" s="22" t="s">
        <v>155</v>
      </c>
      <c r="B12" s="34">
        <v>112223.81</v>
      </c>
      <c r="C12" s="33">
        <v>90000</v>
      </c>
      <c r="D12" s="33">
        <v>110000</v>
      </c>
      <c r="E12" s="33">
        <v>120000</v>
      </c>
      <c r="F12" s="33">
        <v>120000</v>
      </c>
    </row>
    <row r="13" spans="1:8" x14ac:dyDescent="0.25">
      <c r="A13" s="10" t="s">
        <v>156</v>
      </c>
      <c r="B13" s="51">
        <f>SUM(B14:B17)</f>
        <v>146533.4</v>
      </c>
      <c r="C13" s="51">
        <f t="shared" ref="C13:F13" si="4">SUM(C14:C17)</f>
        <v>395619</v>
      </c>
      <c r="D13" s="51">
        <f t="shared" si="4"/>
        <v>915943</v>
      </c>
      <c r="E13" s="51">
        <f t="shared" si="4"/>
        <v>1161985</v>
      </c>
      <c r="F13" s="51">
        <f t="shared" si="4"/>
        <v>1074010</v>
      </c>
    </row>
    <row r="14" spans="1:8" x14ac:dyDescent="0.25">
      <c r="A14" s="91" t="s">
        <v>284</v>
      </c>
      <c r="B14" s="52">
        <v>0</v>
      </c>
      <c r="C14" s="52">
        <v>0</v>
      </c>
      <c r="D14" s="52">
        <v>100000</v>
      </c>
      <c r="E14" s="52">
        <v>100000</v>
      </c>
      <c r="F14" s="52">
        <v>100000</v>
      </c>
    </row>
    <row r="15" spans="1:8" x14ac:dyDescent="0.25">
      <c r="A15" s="22" t="s">
        <v>157</v>
      </c>
      <c r="B15" s="52">
        <v>0</v>
      </c>
      <c r="C15" s="33">
        <v>0</v>
      </c>
      <c r="D15" s="33">
        <v>0</v>
      </c>
      <c r="E15" s="33">
        <v>0</v>
      </c>
      <c r="F15" s="33">
        <v>0</v>
      </c>
    </row>
    <row r="16" spans="1:8" x14ac:dyDescent="0.25">
      <c r="A16" s="22" t="s">
        <v>158</v>
      </c>
      <c r="B16" s="33">
        <v>146533.4</v>
      </c>
      <c r="C16" s="33">
        <v>395619</v>
      </c>
      <c r="D16" s="33">
        <v>322967</v>
      </c>
      <c r="E16" s="33">
        <v>586276</v>
      </c>
      <c r="F16" s="33">
        <v>575682</v>
      </c>
    </row>
    <row r="17" spans="1:6" x14ac:dyDescent="0.25">
      <c r="A17" s="91" t="s">
        <v>285</v>
      </c>
      <c r="B17" s="33">
        <v>0</v>
      </c>
      <c r="C17" s="33">
        <v>0</v>
      </c>
      <c r="D17" s="33">
        <v>492976</v>
      </c>
      <c r="E17" s="33">
        <v>475709</v>
      </c>
      <c r="F17" s="33">
        <v>398328</v>
      </c>
    </row>
    <row r="18" spans="1:6" x14ac:dyDescent="0.25">
      <c r="A18" s="10" t="s">
        <v>159</v>
      </c>
      <c r="B18" s="51">
        <f>B19</f>
        <v>4294.96</v>
      </c>
      <c r="C18" s="51">
        <f t="shared" ref="C18:F18" si="5">C19</f>
        <v>4830</v>
      </c>
      <c r="D18" s="51">
        <f t="shared" si="5"/>
        <v>5000</v>
      </c>
      <c r="E18" s="51">
        <f t="shared" si="5"/>
        <v>5000</v>
      </c>
      <c r="F18" s="51">
        <f t="shared" si="5"/>
        <v>5000</v>
      </c>
    </row>
    <row r="19" spans="1:6" x14ac:dyDescent="0.25">
      <c r="A19" s="22" t="s">
        <v>160</v>
      </c>
      <c r="B19" s="33">
        <v>4294.96</v>
      </c>
      <c r="C19" s="33">
        <v>4830</v>
      </c>
      <c r="D19" s="33">
        <v>5000</v>
      </c>
      <c r="E19" s="33">
        <v>5000</v>
      </c>
      <c r="F19" s="33">
        <v>5000</v>
      </c>
    </row>
    <row r="20" spans="1:6" ht="25.5" x14ac:dyDescent="0.25">
      <c r="A20" s="10" t="s">
        <v>161</v>
      </c>
      <c r="B20" s="51">
        <f>B21</f>
        <v>328</v>
      </c>
      <c r="C20" s="51">
        <f t="shared" ref="C20:F20" si="6">C21</f>
        <v>0</v>
      </c>
      <c r="D20" s="51">
        <f t="shared" si="6"/>
        <v>15000</v>
      </c>
      <c r="E20" s="51">
        <f t="shared" si="6"/>
        <v>0</v>
      </c>
      <c r="F20" s="51">
        <f t="shared" si="6"/>
        <v>0</v>
      </c>
    </row>
    <row r="21" spans="1:6" ht="25.5" x14ac:dyDescent="0.25">
      <c r="A21" s="22" t="s">
        <v>162</v>
      </c>
      <c r="B21" s="52">
        <v>328</v>
      </c>
      <c r="C21" s="129">
        <v>0</v>
      </c>
      <c r="D21" s="52">
        <v>15000</v>
      </c>
      <c r="E21" s="52">
        <v>0</v>
      </c>
      <c r="F21" s="52">
        <v>0</v>
      </c>
    </row>
    <row r="22" spans="1:6" x14ac:dyDescent="0.25">
      <c r="B22" s="53"/>
      <c r="C22" s="53"/>
      <c r="D22" s="53"/>
      <c r="E22" s="53"/>
      <c r="F22" s="53"/>
    </row>
    <row r="23" spans="1:6" x14ac:dyDescent="0.25">
      <c r="A23" s="49" t="s">
        <v>36</v>
      </c>
      <c r="B23" s="50">
        <f>SUM(B24,B26,B28,B30,B35,B37)</f>
        <v>1005570.36</v>
      </c>
      <c r="C23" s="50">
        <f t="shared" ref="C23:F23" si="7">SUM(C24,C26,C28,C30,C35,C37)</f>
        <v>1284580</v>
      </c>
      <c r="D23" s="50">
        <f t="shared" si="7"/>
        <v>1870755</v>
      </c>
      <c r="E23" s="50">
        <f t="shared" si="7"/>
        <v>2081985</v>
      </c>
      <c r="F23" s="50">
        <f t="shared" si="7"/>
        <v>1994010</v>
      </c>
    </row>
    <row r="24" spans="1:6" x14ac:dyDescent="0.25">
      <c r="A24" s="10" t="s">
        <v>150</v>
      </c>
      <c r="B24" s="51">
        <f>B25</f>
        <v>511666.89</v>
      </c>
      <c r="C24" s="51">
        <f>C25</f>
        <v>600000</v>
      </c>
      <c r="D24" s="51">
        <f>D25</f>
        <v>700000</v>
      </c>
      <c r="E24" s="51">
        <f t="shared" ref="E24:F24" si="8">E25</f>
        <v>700000</v>
      </c>
      <c r="F24" s="51">
        <f t="shared" si="8"/>
        <v>700000</v>
      </c>
    </row>
    <row r="25" spans="1:6" x14ac:dyDescent="0.25">
      <c r="A25" s="32" t="s">
        <v>151</v>
      </c>
      <c r="B25" s="33">
        <v>511666.89</v>
      </c>
      <c r="C25" s="33">
        <v>600000</v>
      </c>
      <c r="D25" s="33">
        <f>'POSEBNI DIO'!F10</f>
        <v>700000</v>
      </c>
      <c r="E25" s="33">
        <f>'POSEBNI DIO'!G10</f>
        <v>700000</v>
      </c>
      <c r="F25" s="33">
        <f>'POSEBNI DIO'!H10</f>
        <v>700000</v>
      </c>
    </row>
    <row r="26" spans="1:6" x14ac:dyDescent="0.25">
      <c r="A26" s="10" t="s">
        <v>152</v>
      </c>
      <c r="B26" s="51">
        <f>B27</f>
        <v>193249.35</v>
      </c>
      <c r="C26" s="51">
        <f>C27</f>
        <v>96867</v>
      </c>
      <c r="D26" s="51">
        <f>D27</f>
        <v>122023</v>
      </c>
      <c r="E26" s="51">
        <f t="shared" ref="E26:F26" si="9">E27</f>
        <v>95000</v>
      </c>
      <c r="F26" s="51">
        <f t="shared" si="9"/>
        <v>95000</v>
      </c>
    </row>
    <row r="27" spans="1:6" x14ac:dyDescent="0.25">
      <c r="A27" s="22" t="s">
        <v>153</v>
      </c>
      <c r="B27" s="33">
        <v>193249.35</v>
      </c>
      <c r="C27" s="33">
        <v>96867</v>
      </c>
      <c r="D27" s="33">
        <f>'POSEBNI DIO'!F12</f>
        <v>122023</v>
      </c>
      <c r="E27" s="33">
        <f>'POSEBNI DIO'!G12</f>
        <v>95000</v>
      </c>
      <c r="F27" s="33">
        <f>'POSEBNI DIO'!H12</f>
        <v>95000</v>
      </c>
    </row>
    <row r="28" spans="1:6" x14ac:dyDescent="0.25">
      <c r="A28" s="10" t="s">
        <v>154</v>
      </c>
      <c r="B28" s="51">
        <f>B29</f>
        <v>132196.07</v>
      </c>
      <c r="C28" s="51">
        <f>C29</f>
        <v>169553</v>
      </c>
      <c r="D28" s="51">
        <f>D29</f>
        <v>110000</v>
      </c>
      <c r="E28" s="51">
        <f t="shared" ref="E28:F28" si="10">E29</f>
        <v>120000</v>
      </c>
      <c r="F28" s="51">
        <f t="shared" si="10"/>
        <v>120000</v>
      </c>
    </row>
    <row r="29" spans="1:6" x14ac:dyDescent="0.25">
      <c r="A29" s="22" t="s">
        <v>155</v>
      </c>
      <c r="B29" s="33">
        <v>132196.07</v>
      </c>
      <c r="C29" s="33">
        <v>169553</v>
      </c>
      <c r="D29" s="33">
        <f>'POSEBNI DIO'!F14</f>
        <v>110000</v>
      </c>
      <c r="E29" s="33">
        <f>'POSEBNI DIO'!G14</f>
        <v>120000</v>
      </c>
      <c r="F29" s="33">
        <f>'POSEBNI DIO'!H14</f>
        <v>120000</v>
      </c>
    </row>
    <row r="30" spans="1:6" x14ac:dyDescent="0.25">
      <c r="A30" s="10" t="s">
        <v>156</v>
      </c>
      <c r="B30" s="51">
        <f>SUM(B31:B34)</f>
        <v>162571.72</v>
      </c>
      <c r="C30" s="51">
        <f t="shared" ref="C30:F30" si="11">SUM(C31:C34)</f>
        <v>413330</v>
      </c>
      <c r="D30" s="51">
        <f t="shared" si="11"/>
        <v>918732</v>
      </c>
      <c r="E30" s="51">
        <f t="shared" si="11"/>
        <v>1161985</v>
      </c>
      <c r="F30" s="51">
        <f t="shared" si="11"/>
        <v>1074010</v>
      </c>
    </row>
    <row r="31" spans="1:6" x14ac:dyDescent="0.25">
      <c r="A31" s="91" t="s">
        <v>284</v>
      </c>
      <c r="B31" s="52">
        <v>0</v>
      </c>
      <c r="C31" s="52">
        <v>0</v>
      </c>
      <c r="D31" s="52">
        <f>'POSEBNI DIO'!F16</f>
        <v>100000</v>
      </c>
      <c r="E31" s="52">
        <f>'POSEBNI DIO'!G16</f>
        <v>100000</v>
      </c>
      <c r="F31" s="52">
        <f>'POSEBNI DIO'!H16</f>
        <v>100000</v>
      </c>
    </row>
    <row r="32" spans="1:6" x14ac:dyDescent="0.25">
      <c r="A32" s="22" t="s">
        <v>157</v>
      </c>
      <c r="B32" s="33">
        <v>15622.68</v>
      </c>
      <c r="C32" s="33">
        <v>37362</v>
      </c>
      <c r="D32" s="33">
        <f>'POSEBNI DIO'!F17</f>
        <v>0</v>
      </c>
      <c r="E32" s="33">
        <f>'POSEBNI DIO'!G17</f>
        <v>0</v>
      </c>
      <c r="F32" s="33">
        <f>'POSEBNI DIO'!H17</f>
        <v>0</v>
      </c>
    </row>
    <row r="33" spans="1:6" x14ac:dyDescent="0.25">
      <c r="A33" s="22" t="s">
        <v>158</v>
      </c>
      <c r="B33" s="33">
        <v>146949.04</v>
      </c>
      <c r="C33" s="33">
        <v>375968</v>
      </c>
      <c r="D33" s="33">
        <f>'POSEBNI DIO'!F18</f>
        <v>325756</v>
      </c>
      <c r="E33" s="33">
        <f>'POSEBNI DIO'!G18</f>
        <v>586276</v>
      </c>
      <c r="F33" s="33">
        <f>'POSEBNI DIO'!H18</f>
        <v>575682</v>
      </c>
    </row>
    <row r="34" spans="1:6" x14ac:dyDescent="0.25">
      <c r="A34" s="91" t="s">
        <v>285</v>
      </c>
      <c r="B34" s="33">
        <v>0</v>
      </c>
      <c r="C34" s="33">
        <v>0</v>
      </c>
      <c r="D34" s="33">
        <f>'POSEBNI DIO'!F19</f>
        <v>492976</v>
      </c>
      <c r="E34" s="33">
        <f>'POSEBNI DIO'!G19</f>
        <v>475709</v>
      </c>
      <c r="F34" s="33">
        <f>'POSEBNI DIO'!H19</f>
        <v>398328</v>
      </c>
    </row>
    <row r="35" spans="1:6" x14ac:dyDescent="0.25">
      <c r="A35" s="10" t="s">
        <v>159</v>
      </c>
      <c r="B35" s="51">
        <f>B36</f>
        <v>4295.13</v>
      </c>
      <c r="C35" s="51">
        <f>C36</f>
        <v>4830</v>
      </c>
      <c r="D35" s="51">
        <f>D36</f>
        <v>5000</v>
      </c>
      <c r="E35" s="51">
        <f t="shared" ref="E35:F35" si="12">E36</f>
        <v>5000</v>
      </c>
      <c r="F35" s="51">
        <f t="shared" si="12"/>
        <v>5000</v>
      </c>
    </row>
    <row r="36" spans="1:6" x14ac:dyDescent="0.25">
      <c r="A36" s="22" t="s">
        <v>160</v>
      </c>
      <c r="B36" s="33">
        <v>4295.13</v>
      </c>
      <c r="C36" s="33">
        <v>4830</v>
      </c>
      <c r="D36" s="33">
        <f>'POSEBNI DIO'!F21</f>
        <v>5000</v>
      </c>
      <c r="E36" s="33">
        <f>'POSEBNI DIO'!G21</f>
        <v>5000</v>
      </c>
      <c r="F36" s="33">
        <f>'POSEBNI DIO'!H21</f>
        <v>5000</v>
      </c>
    </row>
    <row r="37" spans="1:6" ht="25.5" x14ac:dyDescent="0.25">
      <c r="A37" s="10" t="s">
        <v>161</v>
      </c>
      <c r="B37" s="51">
        <f>B38</f>
        <v>1591.2</v>
      </c>
      <c r="C37" s="51">
        <f t="shared" ref="C37:F37" si="13">C38</f>
        <v>0</v>
      </c>
      <c r="D37" s="51">
        <f>D38</f>
        <v>15000</v>
      </c>
      <c r="E37" s="51">
        <f t="shared" si="13"/>
        <v>0</v>
      </c>
      <c r="F37" s="51">
        <f t="shared" si="13"/>
        <v>0</v>
      </c>
    </row>
    <row r="38" spans="1:6" ht="25.5" x14ac:dyDescent="0.25">
      <c r="A38" s="22" t="s">
        <v>162</v>
      </c>
      <c r="B38" s="33">
        <v>1591.2</v>
      </c>
      <c r="C38" s="33">
        <v>0</v>
      </c>
      <c r="D38" s="33">
        <f>'POSEBNI DIO'!F23</f>
        <v>15000</v>
      </c>
      <c r="E38" s="33">
        <f>'POSEBNI DIO'!G23</f>
        <v>0</v>
      </c>
      <c r="F38" s="33">
        <f>'POSEBNI DIO'!H23</f>
        <v>0</v>
      </c>
    </row>
  </sheetData>
  <mergeCells count="1">
    <mergeCell ref="A2:F2"/>
  </mergeCells>
  <pageMargins left="0.7" right="0.7" top="0.75" bottom="0.75" header="0.3" footer="0.3"/>
  <pageSetup paperSize="9" scale="69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8D711D2-15F2-4800-9FDF-79C7DE1CF5EC}">
  <sheetPr>
    <pageSetUpPr fitToPage="1"/>
  </sheetPr>
  <dimension ref="A1:H9"/>
  <sheetViews>
    <sheetView workbookViewId="0">
      <selection activeCell="C9" sqref="C9:F9"/>
    </sheetView>
  </sheetViews>
  <sheetFormatPr defaultRowHeight="15" x14ac:dyDescent="0.25"/>
  <cols>
    <col min="1" max="1" width="44.7109375" customWidth="1"/>
    <col min="2" max="6" width="19.42578125" customWidth="1"/>
    <col min="7" max="8" width="25.28515625" customWidth="1"/>
  </cols>
  <sheetData>
    <row r="1" spans="1:8" ht="18" x14ac:dyDescent="0.25">
      <c r="A1" s="4"/>
      <c r="B1" s="4"/>
      <c r="C1" s="4"/>
      <c r="D1" s="4"/>
      <c r="E1" s="4"/>
      <c r="F1" s="4"/>
      <c r="G1" s="4"/>
      <c r="H1" s="4"/>
    </row>
    <row r="2" spans="1:8" ht="15.75" customHeight="1" x14ac:dyDescent="0.25">
      <c r="A2" s="142" t="s">
        <v>37</v>
      </c>
      <c r="B2" s="142"/>
      <c r="C2" s="142"/>
      <c r="D2" s="142"/>
      <c r="E2" s="142"/>
      <c r="F2" s="142"/>
      <c r="G2" s="25"/>
      <c r="H2" s="25"/>
    </row>
    <row r="3" spans="1:8" ht="18" x14ac:dyDescent="0.25">
      <c r="A3" s="4"/>
      <c r="B3" s="4"/>
      <c r="C3" s="4"/>
      <c r="D3" s="4"/>
      <c r="E3" s="4"/>
      <c r="F3" s="4"/>
      <c r="G3" s="5"/>
      <c r="H3" s="5"/>
    </row>
    <row r="4" spans="1:8" ht="25.5" customHeight="1" x14ac:dyDescent="0.25">
      <c r="A4" s="94" t="s">
        <v>45</v>
      </c>
      <c r="B4" s="29" t="str">
        <f>SAŽETAK!F7</f>
        <v>IZVRŠENJE
2024.</v>
      </c>
      <c r="C4" s="29" t="str">
        <f>SAŽETAK!G7</f>
        <v>TEKUĆI PLAN
2025.</v>
      </c>
      <c r="D4" s="29" t="str">
        <f>SAŽETAK!H7</f>
        <v>PLAN 
ZA 2026.</v>
      </c>
      <c r="E4" s="29" t="str">
        <f>SAŽETAK!I7</f>
        <v>PROJEKCIJA 
ZA 2027.</v>
      </c>
      <c r="F4" s="29" t="str">
        <f>SAŽETAK!J7</f>
        <v>PROJEKCIJA 
ZA 2028.</v>
      </c>
    </row>
    <row r="5" spans="1:8" s="27" customFormat="1" ht="11.25" x14ac:dyDescent="0.2">
      <c r="A5" s="95">
        <v>1</v>
      </c>
      <c r="B5" s="96">
        <v>2</v>
      </c>
      <c r="C5" s="96">
        <v>3</v>
      </c>
      <c r="D5" s="97">
        <v>4</v>
      </c>
      <c r="E5" s="97">
        <v>5</v>
      </c>
      <c r="F5" s="97">
        <v>6</v>
      </c>
    </row>
    <row r="6" spans="1:8" x14ac:dyDescent="0.25">
      <c r="A6" s="10" t="s">
        <v>36</v>
      </c>
      <c r="B6" s="51">
        <f>B7</f>
        <v>1005570.36</v>
      </c>
      <c r="C6" s="51">
        <f t="shared" ref="C6:F8" si="0">C7</f>
        <v>1284580</v>
      </c>
      <c r="D6" s="51">
        <f t="shared" si="0"/>
        <v>1870755</v>
      </c>
      <c r="E6" s="51">
        <f t="shared" si="0"/>
        <v>2081985</v>
      </c>
      <c r="F6" s="51">
        <f t="shared" si="0"/>
        <v>1994010</v>
      </c>
    </row>
    <row r="7" spans="1:8" x14ac:dyDescent="0.25">
      <c r="A7" s="10" t="s">
        <v>163</v>
      </c>
      <c r="B7" s="51">
        <f>B8</f>
        <v>1005570.36</v>
      </c>
      <c r="C7" s="51">
        <f t="shared" si="0"/>
        <v>1284580</v>
      </c>
      <c r="D7" s="51">
        <f t="shared" si="0"/>
        <v>1870755</v>
      </c>
      <c r="E7" s="51">
        <f t="shared" si="0"/>
        <v>2081985</v>
      </c>
      <c r="F7" s="51">
        <f t="shared" si="0"/>
        <v>1994010</v>
      </c>
    </row>
    <row r="8" spans="1:8" x14ac:dyDescent="0.25">
      <c r="A8" s="22" t="s">
        <v>164</v>
      </c>
      <c r="B8" s="52">
        <f>B9</f>
        <v>1005570.36</v>
      </c>
      <c r="C8" s="52">
        <f>C9</f>
        <v>1284580</v>
      </c>
      <c r="D8" s="52">
        <f t="shared" si="0"/>
        <v>1870755</v>
      </c>
      <c r="E8" s="52">
        <f t="shared" si="0"/>
        <v>2081985</v>
      </c>
      <c r="F8" s="52">
        <f t="shared" si="0"/>
        <v>1994010</v>
      </c>
    </row>
    <row r="9" spans="1:8" x14ac:dyDescent="0.25">
      <c r="A9" s="22" t="s">
        <v>165</v>
      </c>
      <c r="B9" s="52">
        <v>1005570.36</v>
      </c>
      <c r="C9" s="52">
        <f>'POSEBNI DIO'!E24</f>
        <v>1284580</v>
      </c>
      <c r="D9" s="52">
        <f>'POSEBNI DIO'!F24</f>
        <v>1870755</v>
      </c>
      <c r="E9" s="52">
        <f>'POSEBNI DIO'!G24</f>
        <v>2081985</v>
      </c>
      <c r="F9" s="52">
        <f>'POSEBNI DIO'!H24</f>
        <v>1994010</v>
      </c>
    </row>
  </sheetData>
  <mergeCells count="1">
    <mergeCell ref="A2:F2"/>
  </mergeCells>
  <pageMargins left="0.7" right="0.7" top="0.75" bottom="0.75" header="0.3" footer="0.3"/>
  <pageSetup paperSize="9" scale="92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1A899DD-0336-496E-9425-87A907223172}">
  <sheetPr>
    <pageSetUpPr fitToPage="1"/>
  </sheetPr>
  <dimension ref="A1:J15"/>
  <sheetViews>
    <sheetView workbookViewId="0">
      <selection activeCell="A8" sqref="A8:H9"/>
    </sheetView>
  </sheetViews>
  <sheetFormatPr defaultRowHeight="15" x14ac:dyDescent="0.25"/>
  <cols>
    <col min="1" max="1" width="7.42578125" bestFit="1" customWidth="1"/>
    <col min="2" max="2" width="8.42578125" bestFit="1" customWidth="1"/>
    <col min="3" max="3" width="44.7109375" customWidth="1"/>
    <col min="4" max="8" width="19.42578125" customWidth="1"/>
    <col min="9" max="10" width="25.28515625" customWidth="1"/>
  </cols>
  <sheetData>
    <row r="1" spans="1:10" ht="18" x14ac:dyDescent="0.25">
      <c r="A1" s="4"/>
      <c r="B1" s="4"/>
      <c r="C1" s="4"/>
      <c r="D1" s="4"/>
      <c r="E1" s="4"/>
      <c r="F1" s="4"/>
      <c r="G1" s="4"/>
      <c r="H1" s="4"/>
      <c r="I1" s="4"/>
      <c r="J1" s="4"/>
    </row>
    <row r="2" spans="1:10" ht="15.75" x14ac:dyDescent="0.25">
      <c r="A2" s="142" t="s">
        <v>14</v>
      </c>
      <c r="B2" s="142"/>
      <c r="C2" s="142"/>
      <c r="D2" s="142"/>
      <c r="E2" s="142"/>
      <c r="F2" s="142"/>
      <c r="G2" s="142"/>
      <c r="H2" s="142"/>
      <c r="I2" s="24"/>
      <c r="J2" s="24"/>
    </row>
    <row r="3" spans="1:10" ht="18" x14ac:dyDescent="0.25">
      <c r="A3" s="4"/>
      <c r="B3" s="4"/>
      <c r="C3" s="4"/>
      <c r="D3" s="4"/>
      <c r="E3" s="4"/>
      <c r="F3" s="4"/>
      <c r="G3" s="4"/>
      <c r="H3" s="4"/>
      <c r="I3" s="5"/>
      <c r="J3" s="5"/>
    </row>
    <row r="4" spans="1:10" ht="15.75" x14ac:dyDescent="0.25">
      <c r="A4" s="142" t="s">
        <v>10</v>
      </c>
      <c r="B4" s="142"/>
      <c r="C4" s="142"/>
      <c r="D4" s="142"/>
      <c r="E4" s="142"/>
      <c r="F4" s="142"/>
      <c r="G4" s="142"/>
      <c r="H4" s="142"/>
      <c r="I4" s="23"/>
      <c r="J4" s="23"/>
    </row>
    <row r="5" spans="1:10" ht="18" x14ac:dyDescent="0.25">
      <c r="A5" s="4"/>
      <c r="B5" s="4"/>
      <c r="C5" s="4"/>
      <c r="D5" s="4"/>
      <c r="E5" s="4"/>
      <c r="F5" s="4"/>
      <c r="G5" s="4"/>
      <c r="H5" s="4"/>
      <c r="I5" s="5"/>
      <c r="J5" s="5"/>
    </row>
    <row r="6" spans="1:10" ht="15.75" x14ac:dyDescent="0.25">
      <c r="A6" s="142" t="s">
        <v>38</v>
      </c>
      <c r="B6" s="142"/>
      <c r="C6" s="142"/>
      <c r="D6" s="142"/>
      <c r="E6" s="142"/>
      <c r="F6" s="142"/>
      <c r="G6" s="142"/>
      <c r="H6" s="142"/>
      <c r="I6" s="25"/>
      <c r="J6" s="25"/>
    </row>
    <row r="7" spans="1:10" ht="18" x14ac:dyDescent="0.25">
      <c r="A7" s="4"/>
      <c r="B7" s="4"/>
      <c r="C7" s="4"/>
      <c r="D7" s="4"/>
      <c r="E7" s="4"/>
      <c r="F7" s="4"/>
      <c r="G7" s="4"/>
      <c r="H7" s="4"/>
      <c r="I7" s="5"/>
      <c r="J7" s="5"/>
    </row>
    <row r="8" spans="1:10" ht="25.5" x14ac:dyDescent="0.25">
      <c r="A8" s="150" t="s">
        <v>45</v>
      </c>
      <c r="B8" s="151"/>
      <c r="C8" s="152"/>
      <c r="D8" s="29" t="str">
        <f>SAŽETAK!F7</f>
        <v>IZVRŠENJE
2024.</v>
      </c>
      <c r="E8" s="29" t="str">
        <f>SAŽETAK!G7</f>
        <v>TEKUĆI PLAN
2025.</v>
      </c>
      <c r="F8" s="29" t="str">
        <f>SAŽETAK!H7</f>
        <v>PLAN 
ZA 2026.</v>
      </c>
      <c r="G8" s="29" t="str">
        <f>SAŽETAK!I7</f>
        <v>PROJEKCIJA 
ZA 2027.</v>
      </c>
      <c r="H8" s="29" t="str">
        <f>SAŽETAK!J7</f>
        <v>PROJEKCIJA 
ZA 2028.</v>
      </c>
    </row>
    <row r="9" spans="1:10" s="27" customFormat="1" ht="11.25" x14ac:dyDescent="0.2">
      <c r="A9" s="156">
        <v>1</v>
      </c>
      <c r="B9" s="157"/>
      <c r="C9" s="158"/>
      <c r="D9" s="96">
        <v>2</v>
      </c>
      <c r="E9" s="96">
        <v>3</v>
      </c>
      <c r="F9" s="97">
        <v>4</v>
      </c>
      <c r="G9" s="97">
        <v>5</v>
      </c>
      <c r="H9" s="97">
        <v>6</v>
      </c>
    </row>
    <row r="10" spans="1:10" x14ac:dyDescent="0.25">
      <c r="A10" s="10">
        <v>8</v>
      </c>
      <c r="B10" s="10"/>
      <c r="C10" s="10" t="s">
        <v>11</v>
      </c>
      <c r="D10" s="10"/>
      <c r="E10" s="10"/>
      <c r="F10" s="9"/>
      <c r="G10" s="9"/>
      <c r="H10" s="9"/>
    </row>
    <row r="11" spans="1:10" x14ac:dyDescent="0.25">
      <c r="A11" s="10"/>
      <c r="B11" s="13">
        <v>84</v>
      </c>
      <c r="C11" s="13" t="s">
        <v>16</v>
      </c>
      <c r="D11" s="10"/>
      <c r="E11" s="10"/>
      <c r="F11" s="9"/>
      <c r="G11" s="9"/>
      <c r="H11" s="9"/>
    </row>
    <row r="12" spans="1:10" x14ac:dyDescent="0.25">
      <c r="A12" s="11" t="s">
        <v>19</v>
      </c>
      <c r="B12" s="11"/>
      <c r="C12" s="15"/>
      <c r="D12" s="13"/>
      <c r="E12" s="13"/>
      <c r="F12" s="9"/>
      <c r="G12" s="9"/>
      <c r="H12" s="9"/>
    </row>
    <row r="13" spans="1:10" x14ac:dyDescent="0.25">
      <c r="A13" s="12">
        <v>5</v>
      </c>
      <c r="B13" s="12"/>
      <c r="C13" s="19" t="s">
        <v>12</v>
      </c>
      <c r="D13" s="13"/>
      <c r="E13" s="13"/>
      <c r="F13" s="9"/>
      <c r="G13" s="9"/>
      <c r="H13" s="9"/>
    </row>
    <row r="14" spans="1:10" ht="25.5" x14ac:dyDescent="0.25">
      <c r="A14" s="13"/>
      <c r="B14" s="13">
        <v>54</v>
      </c>
      <c r="C14" s="20" t="s">
        <v>17</v>
      </c>
      <c r="D14" s="13"/>
      <c r="E14" s="13"/>
      <c r="F14" s="9"/>
      <c r="G14" s="9"/>
      <c r="H14" s="9"/>
    </row>
    <row r="15" spans="1:10" x14ac:dyDescent="0.25">
      <c r="A15" s="14" t="s">
        <v>19</v>
      </c>
      <c r="B15" s="12"/>
      <c r="C15" s="19"/>
      <c r="D15" s="13"/>
      <c r="E15" s="13"/>
      <c r="F15" s="9"/>
      <c r="G15" s="9"/>
      <c r="H15" s="9"/>
    </row>
  </sheetData>
  <mergeCells count="5">
    <mergeCell ref="A2:H2"/>
    <mergeCell ref="A4:H4"/>
    <mergeCell ref="A6:H6"/>
    <mergeCell ref="A8:C8"/>
    <mergeCell ref="A9:C9"/>
  </mergeCells>
  <pageMargins left="0.7" right="0.7" top="0.75" bottom="0.75" header="0.3" footer="0.3"/>
  <pageSetup paperSize="9" scale="83" orientation="landscape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494C4E1-7353-436C-9D21-6A2584F26026}">
  <sheetPr>
    <pageSetUpPr fitToPage="1"/>
  </sheetPr>
  <dimension ref="A1:H26"/>
  <sheetViews>
    <sheetView workbookViewId="0">
      <selection activeCell="A4" sqref="A4:F5"/>
    </sheetView>
  </sheetViews>
  <sheetFormatPr defaultRowHeight="15" x14ac:dyDescent="0.25"/>
  <cols>
    <col min="1" max="1" width="44.7109375" customWidth="1"/>
    <col min="2" max="6" width="19.42578125" customWidth="1"/>
    <col min="7" max="8" width="25.28515625" customWidth="1"/>
  </cols>
  <sheetData>
    <row r="1" spans="1:8" ht="18" x14ac:dyDescent="0.25">
      <c r="A1" s="4"/>
      <c r="B1" s="4"/>
      <c r="C1" s="4"/>
      <c r="D1" s="4"/>
      <c r="E1" s="4"/>
      <c r="F1" s="4"/>
      <c r="G1" s="4"/>
      <c r="H1" s="4"/>
    </row>
    <row r="2" spans="1:8" ht="15.75" customHeight="1" x14ac:dyDescent="0.25">
      <c r="A2" s="142" t="s">
        <v>39</v>
      </c>
      <c r="B2" s="142"/>
      <c r="C2" s="142"/>
      <c r="D2" s="142"/>
      <c r="E2" s="142"/>
      <c r="F2" s="142"/>
      <c r="G2" s="25"/>
      <c r="H2" s="25"/>
    </row>
    <row r="3" spans="1:8" ht="18" x14ac:dyDescent="0.25">
      <c r="A3" s="4"/>
      <c r="B3" s="4"/>
      <c r="C3" s="4"/>
      <c r="D3" s="4"/>
      <c r="E3" s="4"/>
      <c r="F3" s="4"/>
      <c r="G3" s="5"/>
      <c r="H3" s="5"/>
    </row>
    <row r="4" spans="1:8" ht="25.5" customHeight="1" x14ac:dyDescent="0.25">
      <c r="A4" s="94" t="s">
        <v>45</v>
      </c>
      <c r="B4" s="29" t="str">
        <f>' Račun financiranja-ekonoms '!D8</f>
        <v>IZVRŠENJE
2024.</v>
      </c>
      <c r="C4" s="29" t="str">
        <f>' Račun financiranja-ekonoms '!E8</f>
        <v>TEKUĆI PLAN
2025.</v>
      </c>
      <c r="D4" s="29" t="str">
        <f>' Račun financiranja-ekonoms '!F8</f>
        <v>PLAN 
ZA 2026.</v>
      </c>
      <c r="E4" s="29" t="str">
        <f>' Račun financiranja-ekonoms '!G8</f>
        <v>PROJEKCIJA 
ZA 2027.</v>
      </c>
      <c r="F4" s="29" t="str">
        <f>' Račun financiranja-ekonoms '!H8</f>
        <v>PROJEKCIJA 
ZA 2028.</v>
      </c>
    </row>
    <row r="5" spans="1:8" s="27" customFormat="1" ht="11.25" x14ac:dyDescent="0.2">
      <c r="A5" s="95">
        <v>1</v>
      </c>
      <c r="B5" s="96">
        <v>2</v>
      </c>
      <c r="C5" s="96">
        <v>3</v>
      </c>
      <c r="D5" s="97">
        <v>4</v>
      </c>
      <c r="E5" s="97">
        <v>5</v>
      </c>
      <c r="F5" s="97">
        <v>6</v>
      </c>
    </row>
    <row r="6" spans="1:8" x14ac:dyDescent="0.25">
      <c r="A6" s="10" t="s">
        <v>40</v>
      </c>
      <c r="B6" s="10"/>
      <c r="C6" s="10"/>
      <c r="D6" s="9"/>
      <c r="E6" s="9"/>
      <c r="F6" s="9"/>
    </row>
    <row r="7" spans="1:8" x14ac:dyDescent="0.25">
      <c r="A7" s="10" t="s">
        <v>150</v>
      </c>
      <c r="B7" s="10"/>
      <c r="C7" s="10"/>
      <c r="D7" s="9"/>
      <c r="E7" s="9"/>
      <c r="F7" s="9"/>
    </row>
    <row r="8" spans="1:8" x14ac:dyDescent="0.25">
      <c r="A8" s="32" t="s">
        <v>151</v>
      </c>
      <c r="B8" s="13"/>
      <c r="C8" s="13"/>
      <c r="D8" s="9"/>
      <c r="E8" s="9"/>
      <c r="F8" s="9"/>
    </row>
    <row r="9" spans="1:8" x14ac:dyDescent="0.25">
      <c r="A9" s="54" t="s">
        <v>166</v>
      </c>
      <c r="B9" s="13"/>
      <c r="C9" s="13"/>
      <c r="D9" s="9"/>
      <c r="E9" s="9"/>
      <c r="F9" s="9"/>
    </row>
    <row r="10" spans="1:8" x14ac:dyDescent="0.25">
      <c r="A10" s="54" t="s">
        <v>167</v>
      </c>
      <c r="B10" s="13"/>
      <c r="C10" s="13"/>
      <c r="D10" s="9"/>
      <c r="E10" s="9"/>
      <c r="F10" s="9"/>
    </row>
    <row r="11" spans="1:8" x14ac:dyDescent="0.25">
      <c r="A11" s="10" t="s">
        <v>168</v>
      </c>
      <c r="B11" s="13"/>
      <c r="C11" s="13"/>
      <c r="D11" s="9"/>
      <c r="E11" s="9"/>
      <c r="F11" s="9"/>
    </row>
    <row r="12" spans="1:8" x14ac:dyDescent="0.25">
      <c r="A12" s="22" t="s">
        <v>169</v>
      </c>
      <c r="B12" s="28"/>
      <c r="C12" s="28"/>
      <c r="D12" s="28"/>
      <c r="E12" s="28"/>
      <c r="F12" s="28"/>
    </row>
    <row r="13" spans="1:8" x14ac:dyDescent="0.25">
      <c r="A13" s="10" t="s">
        <v>152</v>
      </c>
      <c r="B13" s="28"/>
      <c r="C13" s="28"/>
      <c r="D13" s="28"/>
      <c r="E13" s="28"/>
      <c r="F13" s="28"/>
    </row>
    <row r="14" spans="1:8" x14ac:dyDescent="0.25">
      <c r="A14" s="22" t="s">
        <v>153</v>
      </c>
      <c r="B14" s="28"/>
      <c r="C14" s="28"/>
      <c r="D14" s="28"/>
      <c r="E14" s="28"/>
      <c r="F14" s="28"/>
    </row>
    <row r="15" spans="1:8" x14ac:dyDescent="0.25">
      <c r="A15" s="13" t="s">
        <v>19</v>
      </c>
      <c r="B15" s="28"/>
      <c r="C15" s="28"/>
      <c r="D15" s="28"/>
      <c r="E15" s="28"/>
      <c r="F15" s="28"/>
    </row>
    <row r="16" spans="1:8" x14ac:dyDescent="0.25">
      <c r="A16" s="22"/>
      <c r="B16" s="28"/>
      <c r="C16" s="28"/>
      <c r="D16" s="28"/>
      <c r="E16" s="28"/>
      <c r="F16" s="28"/>
    </row>
    <row r="17" spans="1:6" x14ac:dyDescent="0.25">
      <c r="A17" s="10" t="s">
        <v>41</v>
      </c>
      <c r="B17" s="28"/>
      <c r="C17" s="28"/>
      <c r="D17" s="28"/>
      <c r="E17" s="28"/>
      <c r="F17" s="28"/>
    </row>
    <row r="18" spans="1:6" x14ac:dyDescent="0.25">
      <c r="A18" s="10" t="s">
        <v>150</v>
      </c>
      <c r="B18" s="28"/>
      <c r="C18" s="28"/>
      <c r="D18" s="28"/>
      <c r="E18" s="28"/>
      <c r="F18" s="28"/>
    </row>
    <row r="19" spans="1:6" x14ac:dyDescent="0.25">
      <c r="A19" s="32" t="s">
        <v>151</v>
      </c>
      <c r="B19" s="28"/>
      <c r="C19" s="28"/>
      <c r="D19" s="28"/>
      <c r="E19" s="28"/>
      <c r="F19" s="28"/>
    </row>
    <row r="20" spans="1:6" x14ac:dyDescent="0.25">
      <c r="A20" s="54" t="s">
        <v>166</v>
      </c>
      <c r="B20" s="28"/>
      <c r="C20" s="28"/>
      <c r="D20" s="28"/>
      <c r="E20" s="28"/>
      <c r="F20" s="28"/>
    </row>
    <row r="21" spans="1:6" x14ac:dyDescent="0.25">
      <c r="A21" s="54" t="s">
        <v>167</v>
      </c>
      <c r="B21" s="28"/>
      <c r="C21" s="28"/>
      <c r="D21" s="28"/>
      <c r="E21" s="28"/>
      <c r="F21" s="28"/>
    </row>
    <row r="22" spans="1:6" x14ac:dyDescent="0.25">
      <c r="A22" s="10" t="s">
        <v>168</v>
      </c>
      <c r="B22" s="28"/>
      <c r="C22" s="28"/>
      <c r="D22" s="28"/>
      <c r="E22" s="28"/>
      <c r="F22" s="28"/>
    </row>
    <row r="23" spans="1:6" x14ac:dyDescent="0.25">
      <c r="A23" s="22" t="s">
        <v>169</v>
      </c>
      <c r="B23" s="28"/>
      <c r="C23" s="28"/>
      <c r="D23" s="28"/>
      <c r="E23" s="28"/>
      <c r="F23" s="28"/>
    </row>
    <row r="24" spans="1:6" x14ac:dyDescent="0.25">
      <c r="A24" s="10" t="s">
        <v>152</v>
      </c>
      <c r="B24" s="28"/>
      <c r="C24" s="28"/>
      <c r="D24" s="28"/>
      <c r="E24" s="28"/>
      <c r="F24" s="28"/>
    </row>
    <row r="25" spans="1:6" x14ac:dyDescent="0.25">
      <c r="A25" s="22" t="s">
        <v>153</v>
      </c>
      <c r="B25" s="28"/>
      <c r="C25" s="28"/>
      <c r="D25" s="28"/>
      <c r="E25" s="28"/>
      <c r="F25" s="28"/>
    </row>
    <row r="26" spans="1:6" x14ac:dyDescent="0.25">
      <c r="A26" s="13" t="s">
        <v>19</v>
      </c>
      <c r="B26" s="28"/>
      <c r="C26" s="28"/>
      <c r="D26" s="28"/>
      <c r="E26" s="28"/>
      <c r="F26" s="28"/>
    </row>
  </sheetData>
  <mergeCells count="1">
    <mergeCell ref="A2:F2"/>
  </mergeCells>
  <pageMargins left="0.7" right="0.7" top="0.75" bottom="0.75" header="0.3" footer="0.3"/>
  <pageSetup paperSize="9" scale="92" orientation="landscape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7F5D27E-5ED8-4400-B5C2-FA2A8EB06083}">
  <sheetPr>
    <pageSetUpPr fitToPage="1"/>
  </sheetPr>
  <dimension ref="B1:J299"/>
  <sheetViews>
    <sheetView tabSelected="1" topLeftCell="B1" workbookViewId="0">
      <selection activeCell="C19" sqref="C19"/>
    </sheetView>
  </sheetViews>
  <sheetFormatPr defaultRowHeight="15" x14ac:dyDescent="0.25"/>
  <cols>
    <col min="2" max="2" width="44" bestFit="1" customWidth="1"/>
    <col min="3" max="3" width="46.5703125" bestFit="1" customWidth="1"/>
    <col min="4" max="4" width="11.7109375" bestFit="1" customWidth="1"/>
    <col min="5" max="5" width="13.42578125" bestFit="1" customWidth="1"/>
    <col min="6" max="6" width="11.7109375" bestFit="1" customWidth="1"/>
    <col min="7" max="8" width="12.5703125" bestFit="1" customWidth="1"/>
  </cols>
  <sheetData>
    <row r="1" spans="2:10" ht="18" x14ac:dyDescent="0.25">
      <c r="B1" s="4"/>
      <c r="C1" s="4"/>
      <c r="D1" s="4"/>
      <c r="E1" s="4"/>
      <c r="F1" s="4"/>
      <c r="G1" s="5"/>
      <c r="H1" s="5"/>
    </row>
    <row r="2" spans="2:10" ht="18" customHeight="1" x14ac:dyDescent="0.25">
      <c r="B2" s="142" t="s">
        <v>13</v>
      </c>
      <c r="C2" s="142"/>
      <c r="D2" s="142"/>
      <c r="E2" s="142"/>
      <c r="F2" s="142"/>
      <c r="G2" s="142"/>
      <c r="H2" s="23"/>
    </row>
    <row r="3" spans="2:10" ht="18" x14ac:dyDescent="0.25">
      <c r="B3" s="4"/>
      <c r="C3" s="4"/>
      <c r="D3" s="4"/>
      <c r="E3" s="4"/>
      <c r="F3" s="4"/>
      <c r="G3" s="5"/>
      <c r="H3" s="5"/>
    </row>
    <row r="4" spans="2:10" ht="15.75" x14ac:dyDescent="0.25">
      <c r="B4" s="172" t="s">
        <v>44</v>
      </c>
      <c r="C4" s="172"/>
      <c r="D4" s="172"/>
      <c r="E4" s="172"/>
      <c r="F4" s="172"/>
      <c r="G4" s="172"/>
    </row>
    <row r="5" spans="2:10" ht="18" x14ac:dyDescent="0.25">
      <c r="B5" s="4"/>
      <c r="C5" s="4"/>
      <c r="D5" s="4"/>
      <c r="E5" s="4"/>
      <c r="F5" s="4"/>
      <c r="G5" s="5"/>
    </row>
    <row r="6" spans="2:10" ht="25.5" x14ac:dyDescent="0.25">
      <c r="B6" s="136" t="s">
        <v>45</v>
      </c>
      <c r="C6" s="136"/>
      <c r="D6" s="29" t="str">
        <f>' Račun rashoda-funkcija '!B4</f>
        <v>IZVRŠENJE
2024.</v>
      </c>
      <c r="E6" s="29" t="str">
        <f>' Račun rashoda-funkcija '!C4</f>
        <v>TEKUĆI PLAN
2025.</v>
      </c>
      <c r="F6" s="29" t="str">
        <f>' Račun rashoda-funkcija '!D4</f>
        <v>PLAN 
ZA 2026.</v>
      </c>
      <c r="G6" s="29" t="str">
        <f>' Račun rashoda-funkcija '!E4</f>
        <v>PROJEKCIJA 
ZA 2027.</v>
      </c>
      <c r="H6" s="29" t="str">
        <f>' Račun rashoda-funkcija '!F4</f>
        <v>PROJEKCIJA 
ZA 2028.</v>
      </c>
    </row>
    <row r="7" spans="2:10" x14ac:dyDescent="0.25">
      <c r="B7" s="89">
        <v>7715</v>
      </c>
      <c r="C7" s="89" t="s">
        <v>46</v>
      </c>
      <c r="D7" s="37">
        <f>D8</f>
        <v>1005570.36</v>
      </c>
      <c r="E7" s="37">
        <f t="shared" ref="E7:H7" si="0">E8</f>
        <v>1284580</v>
      </c>
      <c r="F7" s="37">
        <f t="shared" si="0"/>
        <v>1870755</v>
      </c>
      <c r="G7" s="37">
        <f t="shared" si="0"/>
        <v>2081985</v>
      </c>
      <c r="H7" s="37">
        <f t="shared" si="0"/>
        <v>1994010</v>
      </c>
    </row>
    <row r="8" spans="2:10" x14ac:dyDescent="0.25">
      <c r="B8" s="90">
        <v>22187</v>
      </c>
      <c r="C8" s="30" t="s">
        <v>47</v>
      </c>
      <c r="D8" s="82">
        <f>SUM(D9,D11,D13,D15,D20,D22)</f>
        <v>1005570.36</v>
      </c>
      <c r="E8" s="82">
        <f>SUM(E9,E11,E13,E15,E20,E22)</f>
        <v>1284580</v>
      </c>
      <c r="F8" s="82">
        <f>SUM(F9,F11,F13,F15,F20,F22)</f>
        <v>1870755</v>
      </c>
      <c r="G8" s="82">
        <f>SUM(G9,G11,G13,G15,G20,G22)</f>
        <v>2081985</v>
      </c>
      <c r="H8" s="82">
        <f>SUM(H9,H11,H13,H15,H20,H22)</f>
        <v>1994010</v>
      </c>
    </row>
    <row r="9" spans="2:10" x14ac:dyDescent="0.25">
      <c r="B9" s="10" t="s">
        <v>48</v>
      </c>
      <c r="C9" s="10" t="s">
        <v>42</v>
      </c>
      <c r="D9" s="31">
        <f t="shared" ref="D9:E9" si="1">D10</f>
        <v>511666.88999999996</v>
      </c>
      <c r="E9" s="31">
        <f t="shared" si="1"/>
        <v>600000</v>
      </c>
      <c r="F9" s="31">
        <f>F10</f>
        <v>700000</v>
      </c>
      <c r="G9" s="31">
        <f t="shared" ref="G9:H9" si="2">G10</f>
        <v>700000</v>
      </c>
      <c r="H9" s="31">
        <f t="shared" si="2"/>
        <v>700000</v>
      </c>
    </row>
    <row r="10" spans="2:10" x14ac:dyDescent="0.25">
      <c r="B10" s="32" t="s">
        <v>49</v>
      </c>
      <c r="C10" s="91" t="s">
        <v>42</v>
      </c>
      <c r="D10" s="33">
        <f>D27</f>
        <v>511666.88999999996</v>
      </c>
      <c r="E10" s="33">
        <f>E27</f>
        <v>600000</v>
      </c>
      <c r="F10" s="34">
        <f>F28</f>
        <v>700000</v>
      </c>
      <c r="G10" s="34">
        <f t="shared" ref="G10:H10" si="3">G28</f>
        <v>700000</v>
      </c>
      <c r="H10" s="34">
        <f t="shared" si="3"/>
        <v>700000</v>
      </c>
    </row>
    <row r="11" spans="2:10" x14ac:dyDescent="0.25">
      <c r="B11" s="10" t="s">
        <v>50</v>
      </c>
      <c r="C11" s="10" t="s">
        <v>43</v>
      </c>
      <c r="D11" s="31">
        <f t="shared" ref="D11:H11" si="4">D12</f>
        <v>193249.35</v>
      </c>
      <c r="E11" s="31">
        <f t="shared" si="4"/>
        <v>96867</v>
      </c>
      <c r="F11" s="31">
        <f t="shared" si="4"/>
        <v>122023</v>
      </c>
      <c r="G11" s="31">
        <f t="shared" si="4"/>
        <v>95000</v>
      </c>
      <c r="H11" s="31">
        <f t="shared" si="4"/>
        <v>95000</v>
      </c>
    </row>
    <row r="12" spans="2:10" x14ac:dyDescent="0.25">
      <c r="B12" s="22" t="s">
        <v>51</v>
      </c>
      <c r="C12" s="91" t="s">
        <v>43</v>
      </c>
      <c r="D12" s="33">
        <f>D54</f>
        <v>193249.35</v>
      </c>
      <c r="E12" s="33">
        <f>E54</f>
        <v>96867</v>
      </c>
      <c r="F12" s="34">
        <f>F54</f>
        <v>122023</v>
      </c>
      <c r="G12" s="34">
        <f t="shared" ref="G12:H12" si="5">G54</f>
        <v>95000</v>
      </c>
      <c r="H12" s="34">
        <f t="shared" si="5"/>
        <v>95000</v>
      </c>
    </row>
    <row r="13" spans="2:10" x14ac:dyDescent="0.25">
      <c r="B13" s="10" t="s">
        <v>52</v>
      </c>
      <c r="C13" s="10" t="s">
        <v>53</v>
      </c>
      <c r="D13" s="31">
        <f t="shared" ref="D13:H13" si="6">D14</f>
        <v>132196.07</v>
      </c>
      <c r="E13" s="31">
        <f t="shared" si="6"/>
        <v>169553</v>
      </c>
      <c r="F13" s="31">
        <f t="shared" si="6"/>
        <v>110000</v>
      </c>
      <c r="G13" s="31">
        <f t="shared" si="6"/>
        <v>120000</v>
      </c>
      <c r="H13" s="31">
        <f t="shared" si="6"/>
        <v>120000</v>
      </c>
    </row>
    <row r="14" spans="2:10" x14ac:dyDescent="0.25">
      <c r="B14" s="22" t="s">
        <v>54</v>
      </c>
      <c r="C14" s="91" t="s">
        <v>55</v>
      </c>
      <c r="D14" s="33">
        <f>D105</f>
        <v>132196.07</v>
      </c>
      <c r="E14" s="33">
        <f>E105</f>
        <v>169553</v>
      </c>
      <c r="F14" s="34">
        <f>F105</f>
        <v>110000</v>
      </c>
      <c r="G14" s="34">
        <f t="shared" ref="G14:H14" si="7">G105</f>
        <v>120000</v>
      </c>
      <c r="H14" s="34">
        <f t="shared" si="7"/>
        <v>120000</v>
      </c>
      <c r="J14" s="36"/>
    </row>
    <row r="15" spans="2:10" x14ac:dyDescent="0.25">
      <c r="B15" s="10" t="s">
        <v>56</v>
      </c>
      <c r="C15" s="10" t="s">
        <v>57</v>
      </c>
      <c r="D15" s="31">
        <f>SUM(D16:D19)</f>
        <v>162571.72</v>
      </c>
      <c r="E15" s="31">
        <f>SUM(E16:E19)</f>
        <v>413330</v>
      </c>
      <c r="F15" s="31">
        <f>SUM(F16:F19)</f>
        <v>918732</v>
      </c>
      <c r="G15" s="31">
        <f t="shared" ref="G15:H15" si="8">SUM(G16:G19)</f>
        <v>1161985</v>
      </c>
      <c r="H15" s="31">
        <f t="shared" si="8"/>
        <v>1074010</v>
      </c>
    </row>
    <row r="16" spans="2:10" x14ac:dyDescent="0.25">
      <c r="B16" s="22" t="s">
        <v>281</v>
      </c>
      <c r="C16" s="91" t="s">
        <v>282</v>
      </c>
      <c r="D16" s="33">
        <v>0</v>
      </c>
      <c r="E16" s="33">
        <v>0</v>
      </c>
      <c r="F16" s="34">
        <f>F170</f>
        <v>100000</v>
      </c>
      <c r="G16" s="34">
        <f t="shared" ref="G16:H16" si="9">G170</f>
        <v>100000</v>
      </c>
      <c r="H16" s="34">
        <f t="shared" si="9"/>
        <v>100000</v>
      </c>
    </row>
    <row r="17" spans="2:8" x14ac:dyDescent="0.25">
      <c r="B17" s="22" t="s">
        <v>172</v>
      </c>
      <c r="C17" s="91" t="s">
        <v>173</v>
      </c>
      <c r="D17" s="33">
        <f>D179</f>
        <v>15622.68</v>
      </c>
      <c r="E17" s="33">
        <f>E179</f>
        <v>37362</v>
      </c>
      <c r="F17" s="34">
        <f>F179</f>
        <v>0</v>
      </c>
      <c r="G17" s="34">
        <f t="shared" ref="G17:H17" si="10">G179</f>
        <v>0</v>
      </c>
      <c r="H17" s="34">
        <f t="shared" si="10"/>
        <v>0</v>
      </c>
    </row>
    <row r="18" spans="2:8" x14ac:dyDescent="0.25">
      <c r="B18" s="22" t="s">
        <v>58</v>
      </c>
      <c r="C18" s="91" t="s">
        <v>59</v>
      </c>
      <c r="D18" s="33">
        <f>D200</f>
        <v>146949.04</v>
      </c>
      <c r="E18" s="33">
        <f>E200</f>
        <v>375968</v>
      </c>
      <c r="F18" s="34">
        <f>F200</f>
        <v>325756</v>
      </c>
      <c r="G18" s="34">
        <f t="shared" ref="G18:H18" si="11">G200</f>
        <v>586276</v>
      </c>
      <c r="H18" s="34">
        <f t="shared" si="11"/>
        <v>575682</v>
      </c>
    </row>
    <row r="19" spans="2:8" x14ac:dyDescent="0.25">
      <c r="B19" s="22" t="s">
        <v>279</v>
      </c>
      <c r="C19" s="91" t="s">
        <v>280</v>
      </c>
      <c r="D19" s="33">
        <v>0</v>
      </c>
      <c r="E19" s="33">
        <v>0</v>
      </c>
      <c r="F19" s="34">
        <f>SUM(F255,F281)</f>
        <v>492976</v>
      </c>
      <c r="G19" s="34">
        <f t="shared" ref="G19:H19" si="12">SUM(G255,G281)</f>
        <v>475709</v>
      </c>
      <c r="H19" s="34">
        <f t="shared" si="12"/>
        <v>398328</v>
      </c>
    </row>
    <row r="20" spans="2:8" x14ac:dyDescent="0.25">
      <c r="B20" s="10" t="s">
        <v>60</v>
      </c>
      <c r="C20" s="10" t="s">
        <v>61</v>
      </c>
      <c r="D20" s="31">
        <f t="shared" ref="D20:H20" si="13">D21</f>
        <v>4295.13</v>
      </c>
      <c r="E20" s="31">
        <f t="shared" si="13"/>
        <v>4830</v>
      </c>
      <c r="F20" s="31">
        <f t="shared" si="13"/>
        <v>5000</v>
      </c>
      <c r="G20" s="31">
        <f t="shared" si="13"/>
        <v>5000</v>
      </c>
      <c r="H20" s="31">
        <f t="shared" si="13"/>
        <v>5000</v>
      </c>
    </row>
    <row r="21" spans="2:8" x14ac:dyDescent="0.25">
      <c r="B21" s="22" t="s">
        <v>62</v>
      </c>
      <c r="C21" s="91" t="s">
        <v>61</v>
      </c>
      <c r="D21" s="33">
        <f>D233</f>
        <v>4295.13</v>
      </c>
      <c r="E21" s="33">
        <f>E233</f>
        <v>4830</v>
      </c>
      <c r="F21" s="34">
        <f>F233</f>
        <v>5000</v>
      </c>
      <c r="G21" s="34">
        <f t="shared" ref="G21:H21" si="14">G233</f>
        <v>5000</v>
      </c>
      <c r="H21" s="34">
        <f t="shared" si="14"/>
        <v>5000</v>
      </c>
    </row>
    <row r="22" spans="2:8" ht="25.5" x14ac:dyDescent="0.25">
      <c r="B22" s="10" t="s">
        <v>63</v>
      </c>
      <c r="C22" s="10" t="s">
        <v>64</v>
      </c>
      <c r="D22" s="31">
        <f t="shared" ref="D22:H22" si="15">D23</f>
        <v>1591.2000000000003</v>
      </c>
      <c r="E22" s="31">
        <f t="shared" si="15"/>
        <v>0</v>
      </c>
      <c r="F22" s="31">
        <f t="shared" si="15"/>
        <v>15000</v>
      </c>
      <c r="G22" s="31">
        <f t="shared" si="15"/>
        <v>0</v>
      </c>
      <c r="H22" s="31">
        <f t="shared" si="15"/>
        <v>0</v>
      </c>
    </row>
    <row r="23" spans="2:8" ht="25.5" x14ac:dyDescent="0.25">
      <c r="B23" s="22" t="s">
        <v>65</v>
      </c>
      <c r="C23" s="91" t="s">
        <v>64</v>
      </c>
      <c r="D23" s="33">
        <f>D240</f>
        <v>1591.2000000000003</v>
      </c>
      <c r="E23" s="33">
        <f>E240</f>
        <v>0</v>
      </c>
      <c r="F23" s="34">
        <f>F240</f>
        <v>15000</v>
      </c>
      <c r="G23" s="34">
        <f t="shared" ref="G23:H23" si="16">G240</f>
        <v>0</v>
      </c>
      <c r="H23" s="34">
        <f t="shared" si="16"/>
        <v>0</v>
      </c>
    </row>
    <row r="24" spans="2:8" x14ac:dyDescent="0.25">
      <c r="B24" s="173" t="s">
        <v>66</v>
      </c>
      <c r="C24" s="173"/>
      <c r="D24" s="123">
        <f>D25</f>
        <v>1005570.36</v>
      </c>
      <c r="E24" s="123">
        <f>E25</f>
        <v>1284580</v>
      </c>
      <c r="F24" s="123">
        <f>F25</f>
        <v>1870755</v>
      </c>
      <c r="G24" s="123">
        <f t="shared" ref="G24:H24" si="17">G25</f>
        <v>2081985</v>
      </c>
      <c r="H24" s="123">
        <f t="shared" si="17"/>
        <v>1994010</v>
      </c>
    </row>
    <row r="25" spans="2:8" x14ac:dyDescent="0.25">
      <c r="B25" s="173" t="s">
        <v>67</v>
      </c>
      <c r="C25" s="173"/>
      <c r="D25" s="123">
        <f>SUM(D26,D52)</f>
        <v>1005570.36</v>
      </c>
      <c r="E25" s="123">
        <f>SUM(E26,E52)</f>
        <v>1284580</v>
      </c>
      <c r="F25" s="123">
        <f>SUM(F26,F52,F254,F280)</f>
        <v>1870755</v>
      </c>
      <c r="G25" s="123">
        <f>SUM(G26,G52,G254,G280)</f>
        <v>2081985</v>
      </c>
      <c r="H25" s="123">
        <f>SUM(H26,H52,H254,H280)</f>
        <v>1994010</v>
      </c>
    </row>
    <row r="26" spans="2:8" x14ac:dyDescent="0.25">
      <c r="B26" s="162" t="s">
        <v>68</v>
      </c>
      <c r="C26" s="162"/>
      <c r="D26" s="37">
        <f>D27</f>
        <v>511666.88999999996</v>
      </c>
      <c r="E26" s="37">
        <f>E27</f>
        <v>600000</v>
      </c>
      <c r="F26" s="37">
        <f>F27</f>
        <v>700000</v>
      </c>
      <c r="G26" s="37">
        <f t="shared" ref="G26:H26" si="18">G27</f>
        <v>700000</v>
      </c>
      <c r="H26" s="37">
        <f t="shared" si="18"/>
        <v>700000</v>
      </c>
    </row>
    <row r="27" spans="2:8" x14ac:dyDescent="0.25">
      <c r="B27" s="170" t="s">
        <v>69</v>
      </c>
      <c r="C27" s="171"/>
      <c r="D27" s="121">
        <f>D28</f>
        <v>511666.88999999996</v>
      </c>
      <c r="E27" s="121">
        <f>E28</f>
        <v>600000</v>
      </c>
      <c r="F27" s="121">
        <f t="shared" ref="F27:H27" si="19">F28</f>
        <v>700000</v>
      </c>
      <c r="G27" s="121">
        <f t="shared" si="19"/>
        <v>700000</v>
      </c>
      <c r="H27" s="121">
        <f t="shared" si="19"/>
        <v>700000</v>
      </c>
    </row>
    <row r="28" spans="2:8" x14ac:dyDescent="0.25">
      <c r="B28" s="163" t="s">
        <v>70</v>
      </c>
      <c r="C28" s="163"/>
      <c r="D28" s="92">
        <f>SUM(D29,D46)</f>
        <v>511666.88999999996</v>
      </c>
      <c r="E28" s="92">
        <f>SUM(E29,E46)</f>
        <v>600000</v>
      </c>
      <c r="F28" s="92">
        <f>SUM(F29,F46)</f>
        <v>700000</v>
      </c>
      <c r="G28" s="92">
        <f t="shared" ref="G28:H28" si="20">SUM(G29,G46)</f>
        <v>700000</v>
      </c>
      <c r="H28" s="92">
        <f t="shared" si="20"/>
        <v>700000</v>
      </c>
    </row>
    <row r="29" spans="2:8" x14ac:dyDescent="0.25">
      <c r="B29" s="169" t="s">
        <v>71</v>
      </c>
      <c r="C29" s="169"/>
      <c r="D29" s="99">
        <f>SUM(D34,D30)</f>
        <v>511666.88999999996</v>
      </c>
      <c r="E29" s="99">
        <f>SUM(E34,E30)</f>
        <v>600000</v>
      </c>
      <c r="F29" s="99">
        <f>SUM(F30,F34)</f>
        <v>700000</v>
      </c>
      <c r="G29" s="99">
        <f t="shared" ref="G29:H29" si="21">SUM(G30,G34)</f>
        <v>700000</v>
      </c>
      <c r="H29" s="99">
        <f t="shared" si="21"/>
        <v>700000</v>
      </c>
    </row>
    <row r="30" spans="2:8" x14ac:dyDescent="0.25">
      <c r="B30" s="168" t="s">
        <v>72</v>
      </c>
      <c r="C30" s="168"/>
      <c r="D30" s="98">
        <f>SUM(D31:D33)</f>
        <v>442876.08999999997</v>
      </c>
      <c r="E30" s="98">
        <f>SUM(E31:E33)</f>
        <v>507293</v>
      </c>
      <c r="F30" s="98">
        <f>SUM(F31:F33)</f>
        <v>577360</v>
      </c>
      <c r="G30" s="98">
        <f t="shared" ref="G30:H30" si="22">SUM(G31:G33)</f>
        <v>591693</v>
      </c>
      <c r="H30" s="98">
        <f t="shared" si="22"/>
        <v>599708</v>
      </c>
    </row>
    <row r="31" spans="2:8" x14ac:dyDescent="0.25">
      <c r="B31" s="159" t="s">
        <v>73</v>
      </c>
      <c r="C31" s="159"/>
      <c r="D31" s="109">
        <v>367143.88</v>
      </c>
      <c r="E31" s="39">
        <v>419785</v>
      </c>
      <c r="F31" s="39">
        <v>482368</v>
      </c>
      <c r="G31" s="39">
        <v>495794</v>
      </c>
      <c r="H31" s="39">
        <v>500211</v>
      </c>
    </row>
    <row r="32" spans="2:8" x14ac:dyDescent="0.25">
      <c r="B32" s="159" t="s">
        <v>74</v>
      </c>
      <c r="C32" s="159"/>
      <c r="D32" s="109">
        <v>15153.48</v>
      </c>
      <c r="E32" s="39">
        <v>18243</v>
      </c>
      <c r="F32" s="39">
        <v>13883</v>
      </c>
      <c r="G32" s="39">
        <v>14093</v>
      </c>
      <c r="H32" s="39">
        <v>16962</v>
      </c>
    </row>
    <row r="33" spans="2:8" x14ac:dyDescent="0.25">
      <c r="B33" s="159" t="s">
        <v>75</v>
      </c>
      <c r="C33" s="159"/>
      <c r="D33" s="109">
        <v>60578.73</v>
      </c>
      <c r="E33" s="39">
        <v>69265</v>
      </c>
      <c r="F33" s="39">
        <v>81109</v>
      </c>
      <c r="G33" s="39">
        <v>81806</v>
      </c>
      <c r="H33" s="39">
        <v>82535</v>
      </c>
    </row>
    <row r="34" spans="2:8" x14ac:dyDescent="0.25">
      <c r="B34" s="168" t="s">
        <v>76</v>
      </c>
      <c r="C34" s="168"/>
      <c r="D34" s="98">
        <f>SUM(D35:D45)</f>
        <v>68790.8</v>
      </c>
      <c r="E34" s="98">
        <f>SUM(E35:E45)</f>
        <v>92707</v>
      </c>
      <c r="F34" s="98">
        <f>SUM(F35:F45)</f>
        <v>122640</v>
      </c>
      <c r="G34" s="98">
        <f t="shared" ref="G34:H34" si="23">SUM(G35:G45)</f>
        <v>108307</v>
      </c>
      <c r="H34" s="98">
        <f t="shared" si="23"/>
        <v>100292</v>
      </c>
    </row>
    <row r="35" spans="2:8" x14ac:dyDescent="0.25">
      <c r="B35" s="159" t="s">
        <v>77</v>
      </c>
      <c r="C35" s="159"/>
      <c r="D35" s="110">
        <v>17326.8</v>
      </c>
      <c r="E35" s="39">
        <v>21246</v>
      </c>
      <c r="F35" s="39">
        <v>25752</v>
      </c>
      <c r="G35" s="39">
        <v>25752</v>
      </c>
      <c r="H35" s="39">
        <v>26088</v>
      </c>
    </row>
    <row r="36" spans="2:8" x14ac:dyDescent="0.25">
      <c r="B36" s="159" t="s">
        <v>78</v>
      </c>
      <c r="C36" s="159"/>
      <c r="D36" s="111">
        <v>5000</v>
      </c>
      <c r="E36" s="39">
        <v>0</v>
      </c>
      <c r="F36" s="39">
        <v>0</v>
      </c>
      <c r="G36" s="39">
        <v>0</v>
      </c>
      <c r="H36" s="39">
        <v>0</v>
      </c>
    </row>
    <row r="37" spans="2:8" x14ac:dyDescent="0.25">
      <c r="B37" s="159" t="s">
        <v>79</v>
      </c>
      <c r="C37" s="159"/>
      <c r="D37" s="39">
        <v>10000</v>
      </c>
      <c r="E37" s="39">
        <v>10900</v>
      </c>
      <c r="F37" s="39">
        <v>20000</v>
      </c>
      <c r="G37" s="39">
        <v>20000</v>
      </c>
      <c r="H37" s="39">
        <v>20000</v>
      </c>
    </row>
    <row r="38" spans="2:8" x14ac:dyDescent="0.25">
      <c r="B38" s="159" t="s">
        <v>95</v>
      </c>
      <c r="C38" s="159"/>
      <c r="D38" s="39">
        <v>0</v>
      </c>
      <c r="E38" s="39">
        <v>2491</v>
      </c>
      <c r="F38" s="39">
        <v>0</v>
      </c>
      <c r="G38" s="39">
        <v>0</v>
      </c>
      <c r="H38" s="39">
        <v>0</v>
      </c>
    </row>
    <row r="39" spans="2:8" x14ac:dyDescent="0.25">
      <c r="B39" s="159" t="s">
        <v>96</v>
      </c>
      <c r="C39" s="159"/>
      <c r="D39" s="39">
        <v>0</v>
      </c>
      <c r="E39" s="39">
        <v>0</v>
      </c>
      <c r="F39" s="39">
        <v>0</v>
      </c>
      <c r="G39" s="39">
        <v>0</v>
      </c>
      <c r="H39" s="39">
        <v>0</v>
      </c>
    </row>
    <row r="40" spans="2:8" x14ac:dyDescent="0.25">
      <c r="B40" s="159" t="s">
        <v>99</v>
      </c>
      <c r="C40" s="159"/>
      <c r="D40" s="39">
        <v>8964</v>
      </c>
      <c r="E40" s="39">
        <v>8100</v>
      </c>
      <c r="F40" s="39">
        <v>3046</v>
      </c>
      <c r="G40" s="39">
        <v>0</v>
      </c>
      <c r="H40" s="39">
        <v>0</v>
      </c>
    </row>
    <row r="41" spans="2:8" x14ac:dyDescent="0.25">
      <c r="B41" s="159" t="s">
        <v>101</v>
      </c>
      <c r="C41" s="159"/>
      <c r="D41" s="39">
        <v>0</v>
      </c>
      <c r="E41" s="39">
        <v>35000</v>
      </c>
      <c r="F41" s="39">
        <v>10000</v>
      </c>
      <c r="G41" s="39">
        <v>0</v>
      </c>
      <c r="H41" s="39">
        <v>0</v>
      </c>
    </row>
    <row r="42" spans="2:8" x14ac:dyDescent="0.25">
      <c r="B42" s="159" t="s">
        <v>80</v>
      </c>
      <c r="C42" s="159"/>
      <c r="D42" s="39">
        <v>6000</v>
      </c>
      <c r="E42" s="39">
        <v>6000</v>
      </c>
      <c r="F42" s="39">
        <v>10000</v>
      </c>
      <c r="G42" s="39">
        <v>10000</v>
      </c>
      <c r="H42" s="39">
        <v>9204</v>
      </c>
    </row>
    <row r="43" spans="2:8" x14ac:dyDescent="0.25">
      <c r="B43" s="159" t="s">
        <v>81</v>
      </c>
      <c r="C43" s="159"/>
      <c r="D43" s="39">
        <v>21500</v>
      </c>
      <c r="E43" s="39">
        <v>0</v>
      </c>
      <c r="F43" s="39">
        <v>25000</v>
      </c>
      <c r="G43" s="39">
        <v>25000</v>
      </c>
      <c r="H43" s="39">
        <v>25000</v>
      </c>
    </row>
    <row r="44" spans="2:8" x14ac:dyDescent="0.25">
      <c r="B44" s="159" t="s">
        <v>124</v>
      </c>
      <c r="C44" s="159"/>
      <c r="D44" s="39">
        <v>0</v>
      </c>
      <c r="E44" s="39">
        <v>8970</v>
      </c>
      <c r="F44" s="39">
        <v>8842</v>
      </c>
      <c r="G44" s="39">
        <v>7555</v>
      </c>
      <c r="H44" s="39">
        <v>0</v>
      </c>
    </row>
    <row r="45" spans="2:8" x14ac:dyDescent="0.25">
      <c r="B45" s="159" t="s">
        <v>106</v>
      </c>
      <c r="C45" s="159"/>
      <c r="D45" s="39">
        <v>0</v>
      </c>
      <c r="E45" s="39">
        <v>0</v>
      </c>
      <c r="F45" s="39">
        <v>20000</v>
      </c>
      <c r="G45" s="39">
        <v>20000</v>
      </c>
      <c r="H45" s="39">
        <v>20000</v>
      </c>
    </row>
    <row r="46" spans="2:8" x14ac:dyDescent="0.25">
      <c r="B46" s="169" t="s">
        <v>82</v>
      </c>
      <c r="C46" s="169"/>
      <c r="D46" s="115">
        <f>SUM(D50,D47)</f>
        <v>0</v>
      </c>
      <c r="E46" s="115">
        <f t="shared" ref="E46:G46" si="24">SUM(E50,E47)</f>
        <v>0</v>
      </c>
      <c r="F46" s="115">
        <f t="shared" si="24"/>
        <v>0</v>
      </c>
      <c r="G46" s="115">
        <f t="shared" si="24"/>
        <v>0</v>
      </c>
      <c r="H46" s="99">
        <f t="shared" ref="H46" si="25">SUM(H47,H50)</f>
        <v>0</v>
      </c>
    </row>
    <row r="47" spans="2:8" ht="15" customHeight="1" x14ac:dyDescent="0.25">
      <c r="B47" s="168" t="s">
        <v>83</v>
      </c>
      <c r="C47" s="168"/>
      <c r="D47" s="98">
        <f>SUM(D48:D49)</f>
        <v>0</v>
      </c>
      <c r="E47" s="98">
        <f>SUM(E48:E49)</f>
        <v>0</v>
      </c>
      <c r="F47" s="98">
        <f>SUM(F48:F49)</f>
        <v>0</v>
      </c>
      <c r="G47" s="98">
        <f t="shared" ref="G47:H47" si="26">SUM(G48:G49)</f>
        <v>0</v>
      </c>
      <c r="H47" s="98">
        <f t="shared" si="26"/>
        <v>0</v>
      </c>
    </row>
    <row r="48" spans="2:8" x14ac:dyDescent="0.25">
      <c r="B48" s="159" t="s">
        <v>117</v>
      </c>
      <c r="C48" s="159"/>
      <c r="D48" s="38">
        <v>0</v>
      </c>
      <c r="E48" s="38">
        <v>0</v>
      </c>
      <c r="F48" s="39">
        <v>0</v>
      </c>
      <c r="G48" s="39">
        <v>0</v>
      </c>
      <c r="H48" s="39">
        <v>0</v>
      </c>
    </row>
    <row r="49" spans="2:8" x14ac:dyDescent="0.25">
      <c r="B49" s="159" t="s">
        <v>85</v>
      </c>
      <c r="C49" s="159"/>
      <c r="D49" s="38">
        <v>0</v>
      </c>
      <c r="E49" s="38">
        <v>0</v>
      </c>
      <c r="F49" s="39">
        <v>0</v>
      </c>
      <c r="G49" s="39">
        <v>0</v>
      </c>
      <c r="H49" s="39">
        <v>0</v>
      </c>
    </row>
    <row r="50" spans="2:8" ht="15" customHeight="1" x14ac:dyDescent="0.25">
      <c r="B50" s="168" t="s">
        <v>86</v>
      </c>
      <c r="C50" s="168"/>
      <c r="D50" s="98">
        <f>D51</f>
        <v>0</v>
      </c>
      <c r="E50" s="98">
        <f>E51</f>
        <v>0</v>
      </c>
      <c r="F50" s="98">
        <f>SUM(F51)</f>
        <v>0</v>
      </c>
      <c r="G50" s="98">
        <f t="shared" ref="G50:H50" si="27">SUM(G51)</f>
        <v>0</v>
      </c>
      <c r="H50" s="98">
        <f t="shared" si="27"/>
        <v>0</v>
      </c>
    </row>
    <row r="51" spans="2:8" ht="15" customHeight="1" x14ac:dyDescent="0.25">
      <c r="B51" s="159" t="s">
        <v>87</v>
      </c>
      <c r="C51" s="159"/>
      <c r="D51" s="38">
        <v>0</v>
      </c>
      <c r="E51" s="38">
        <v>0</v>
      </c>
      <c r="F51" s="39">
        <v>0</v>
      </c>
      <c r="G51" s="39">
        <v>0</v>
      </c>
      <c r="H51" s="39">
        <v>0</v>
      </c>
    </row>
    <row r="52" spans="2:8" x14ac:dyDescent="0.25">
      <c r="B52" s="162" t="s">
        <v>88</v>
      </c>
      <c r="C52" s="162"/>
      <c r="D52" s="37">
        <f>SUM(D53,D104,D169,D232,D239)</f>
        <v>493903.47000000003</v>
      </c>
      <c r="E52" s="37">
        <f>SUM(E53,E104,E169,E232,E239)</f>
        <v>684580</v>
      </c>
      <c r="F52" s="37">
        <f>SUM(F53,F104,F169,F232,F239)</f>
        <v>677779</v>
      </c>
      <c r="G52" s="37">
        <f>SUM(G53,G104,G169,G232,G239)</f>
        <v>906276</v>
      </c>
      <c r="H52" s="37">
        <f>SUM(H53,H104,H169,H232,H239)</f>
        <v>895682</v>
      </c>
    </row>
    <row r="53" spans="2:8" x14ac:dyDescent="0.25">
      <c r="B53" s="170" t="s">
        <v>89</v>
      </c>
      <c r="C53" s="171"/>
      <c r="D53" s="121">
        <f>D54</f>
        <v>193249.35</v>
      </c>
      <c r="E53" s="121">
        <f t="shared" ref="E53:H53" si="28">E54</f>
        <v>96867</v>
      </c>
      <c r="F53" s="121">
        <f t="shared" si="28"/>
        <v>122023</v>
      </c>
      <c r="G53" s="121">
        <f t="shared" si="28"/>
        <v>95000</v>
      </c>
      <c r="H53" s="121">
        <f t="shared" si="28"/>
        <v>95000</v>
      </c>
    </row>
    <row r="54" spans="2:8" x14ac:dyDescent="0.25">
      <c r="B54" s="163" t="s">
        <v>90</v>
      </c>
      <c r="C54" s="163"/>
      <c r="D54" s="41">
        <f>SUM(D90,D55)</f>
        <v>193249.35</v>
      </c>
      <c r="E54" s="41">
        <f t="shared" ref="E54:H54" si="29">SUM(E90,E55)</f>
        <v>96867</v>
      </c>
      <c r="F54" s="41">
        <f t="shared" si="29"/>
        <v>122023</v>
      </c>
      <c r="G54" s="41">
        <f t="shared" si="29"/>
        <v>95000</v>
      </c>
      <c r="H54" s="41">
        <f t="shared" si="29"/>
        <v>95000</v>
      </c>
    </row>
    <row r="55" spans="2:8" x14ac:dyDescent="0.25">
      <c r="B55" s="169" t="s">
        <v>71</v>
      </c>
      <c r="C55" s="169"/>
      <c r="D55" s="99">
        <f>SUM(D60,D56,D86)</f>
        <v>142876.72</v>
      </c>
      <c r="E55" s="99">
        <f t="shared" ref="E55:H55" si="30">SUM(E60,E56,E86)</f>
        <v>96867</v>
      </c>
      <c r="F55" s="99">
        <f t="shared" si="30"/>
        <v>104600</v>
      </c>
      <c r="G55" s="99">
        <f t="shared" si="30"/>
        <v>93600</v>
      </c>
      <c r="H55" s="99">
        <f t="shared" si="30"/>
        <v>93600</v>
      </c>
    </row>
    <row r="56" spans="2:8" x14ac:dyDescent="0.25">
      <c r="B56" s="168" t="s">
        <v>72</v>
      </c>
      <c r="C56" s="168"/>
      <c r="D56" s="98">
        <f>SUM(D57:D59)</f>
        <v>23956.38</v>
      </c>
      <c r="E56" s="98">
        <f>SUM(E57:E59)</f>
        <v>25777</v>
      </c>
      <c r="F56" s="98">
        <f>SUM(F57:F59)</f>
        <v>23802</v>
      </c>
      <c r="G56" s="98">
        <f t="shared" ref="G56:H56" si="31">SUM(G57:G59)</f>
        <v>24499</v>
      </c>
      <c r="H56" s="98">
        <f t="shared" si="31"/>
        <v>24204</v>
      </c>
    </row>
    <row r="57" spans="2:8" x14ac:dyDescent="0.25">
      <c r="B57" s="159" t="s">
        <v>73</v>
      </c>
      <c r="C57" s="159"/>
      <c r="D57" s="112">
        <v>19976.72</v>
      </c>
      <c r="E57" s="39">
        <v>21525</v>
      </c>
      <c r="F57" s="39">
        <v>19830</v>
      </c>
      <c r="G57" s="39">
        <v>20003</v>
      </c>
      <c r="H57" s="39">
        <v>20175</v>
      </c>
    </row>
    <row r="58" spans="2:8" x14ac:dyDescent="0.25">
      <c r="B58" s="159" t="s">
        <v>74</v>
      </c>
      <c r="C58" s="159"/>
      <c r="D58" s="112">
        <v>700</v>
      </c>
      <c r="E58" s="39">
        <v>700</v>
      </c>
      <c r="F58" s="39">
        <v>700</v>
      </c>
      <c r="G58" s="39">
        <v>1195</v>
      </c>
      <c r="H58" s="39">
        <v>700</v>
      </c>
    </row>
    <row r="59" spans="2:8" x14ac:dyDescent="0.25">
      <c r="B59" s="159" t="s">
        <v>75</v>
      </c>
      <c r="C59" s="159"/>
      <c r="D59" s="112">
        <v>3279.66</v>
      </c>
      <c r="E59" s="39">
        <v>3552</v>
      </c>
      <c r="F59" s="39">
        <v>3272</v>
      </c>
      <c r="G59" s="39">
        <v>3301</v>
      </c>
      <c r="H59" s="39">
        <v>3329</v>
      </c>
    </row>
    <row r="60" spans="2:8" x14ac:dyDescent="0.25">
      <c r="B60" s="168" t="s">
        <v>76</v>
      </c>
      <c r="C60" s="168"/>
      <c r="D60" s="98">
        <f>SUM(D61:D85)</f>
        <v>116905.09000000001</v>
      </c>
      <c r="E60" s="98">
        <f>SUM(E61:E85)</f>
        <v>69188</v>
      </c>
      <c r="F60" s="98">
        <f>SUM(F61:F85)</f>
        <v>78796</v>
      </c>
      <c r="G60" s="98">
        <f>SUM(G61:G85)</f>
        <v>67099</v>
      </c>
      <c r="H60" s="98">
        <f>SUM(H61:H85)</f>
        <v>67394</v>
      </c>
    </row>
    <row r="61" spans="2:8" x14ac:dyDescent="0.25">
      <c r="B61" s="159" t="s">
        <v>91</v>
      </c>
      <c r="C61" s="159"/>
      <c r="D61" s="112">
        <v>3549.64</v>
      </c>
      <c r="E61" s="39">
        <v>3000</v>
      </c>
      <c r="F61" s="39">
        <v>3000</v>
      </c>
      <c r="G61" s="39">
        <v>5000</v>
      </c>
      <c r="H61" s="39">
        <v>5000</v>
      </c>
    </row>
    <row r="62" spans="2:8" x14ac:dyDescent="0.25">
      <c r="B62" s="159" t="s">
        <v>77</v>
      </c>
      <c r="C62" s="159"/>
      <c r="D62" s="112">
        <v>1472.24</v>
      </c>
      <c r="E62" s="39">
        <v>1431</v>
      </c>
      <c r="F62" s="39">
        <v>1600</v>
      </c>
      <c r="G62" s="39">
        <v>1600</v>
      </c>
      <c r="H62" s="39">
        <v>1600</v>
      </c>
    </row>
    <row r="63" spans="2:8" x14ac:dyDescent="0.25">
      <c r="B63" s="159" t="s">
        <v>78</v>
      </c>
      <c r="C63" s="159"/>
      <c r="D63" s="112">
        <v>304</v>
      </c>
      <c r="E63" s="39">
        <v>3000</v>
      </c>
      <c r="F63" s="39">
        <v>2000</v>
      </c>
      <c r="G63" s="39">
        <v>2000</v>
      </c>
      <c r="H63" s="39">
        <v>2000</v>
      </c>
    </row>
    <row r="64" spans="2:8" x14ac:dyDescent="0.25">
      <c r="B64" s="159" t="s">
        <v>92</v>
      </c>
      <c r="C64" s="159"/>
      <c r="D64" s="112">
        <v>0</v>
      </c>
      <c r="E64" s="39">
        <v>0</v>
      </c>
      <c r="F64" s="39">
        <v>0</v>
      </c>
      <c r="G64" s="39">
        <v>0</v>
      </c>
      <c r="H64" s="39">
        <v>0</v>
      </c>
    </row>
    <row r="65" spans="2:8" x14ac:dyDescent="0.25">
      <c r="B65" s="159" t="s">
        <v>93</v>
      </c>
      <c r="C65" s="159"/>
      <c r="D65" s="112">
        <v>3273.78</v>
      </c>
      <c r="E65" s="39">
        <v>1000</v>
      </c>
      <c r="F65" s="39">
        <v>3000</v>
      </c>
      <c r="G65" s="39">
        <v>3000</v>
      </c>
      <c r="H65" s="39">
        <v>3000</v>
      </c>
    </row>
    <row r="66" spans="2:8" x14ac:dyDescent="0.25">
      <c r="B66" s="159" t="s">
        <v>94</v>
      </c>
      <c r="C66" s="159"/>
      <c r="D66" s="112">
        <v>14404.77</v>
      </c>
      <c r="E66" s="39">
        <v>5000</v>
      </c>
      <c r="F66" s="39">
        <v>9000</v>
      </c>
      <c r="G66" s="39">
        <v>9000</v>
      </c>
      <c r="H66" s="39">
        <v>9000</v>
      </c>
    </row>
    <row r="67" spans="2:8" x14ac:dyDescent="0.25">
      <c r="B67" s="159" t="s">
        <v>79</v>
      </c>
      <c r="C67" s="159"/>
      <c r="D67" s="112">
        <v>9681.33</v>
      </c>
      <c r="E67" s="39">
        <v>5000</v>
      </c>
      <c r="F67" s="39">
        <v>2000</v>
      </c>
      <c r="G67" s="39">
        <v>2000</v>
      </c>
      <c r="H67" s="39">
        <v>2000</v>
      </c>
    </row>
    <row r="68" spans="2:8" x14ac:dyDescent="0.25">
      <c r="B68" s="159" t="s">
        <v>95</v>
      </c>
      <c r="C68" s="159"/>
      <c r="D68" s="112">
        <v>7694.46</v>
      </c>
      <c r="E68" s="39">
        <v>2000</v>
      </c>
      <c r="F68" s="39">
        <v>5000</v>
      </c>
      <c r="G68" s="39">
        <v>5000</v>
      </c>
      <c r="H68" s="39">
        <v>5000</v>
      </c>
    </row>
    <row r="69" spans="2:8" x14ac:dyDescent="0.25">
      <c r="B69" s="159" t="s">
        <v>96</v>
      </c>
      <c r="C69" s="159"/>
      <c r="D69" s="112">
        <v>4506.3999999999996</v>
      </c>
      <c r="E69" s="39">
        <v>3000</v>
      </c>
      <c r="F69" s="39">
        <v>2000</v>
      </c>
      <c r="G69" s="39">
        <v>2000</v>
      </c>
      <c r="H69" s="39">
        <v>2000</v>
      </c>
    </row>
    <row r="70" spans="2:8" x14ac:dyDescent="0.25">
      <c r="B70" s="159" t="s">
        <v>97</v>
      </c>
      <c r="C70" s="159"/>
      <c r="D70" s="112">
        <v>534.30999999999995</v>
      </c>
      <c r="E70" s="39">
        <v>500</v>
      </c>
      <c r="F70" s="39">
        <v>1000</v>
      </c>
      <c r="G70" s="39">
        <v>1000</v>
      </c>
      <c r="H70" s="39">
        <v>1000</v>
      </c>
    </row>
    <row r="71" spans="2:8" x14ac:dyDescent="0.25">
      <c r="B71" s="159" t="s">
        <v>98</v>
      </c>
      <c r="C71" s="159"/>
      <c r="D71" s="112">
        <v>3183.89</v>
      </c>
      <c r="E71" s="39">
        <v>1500</v>
      </c>
      <c r="F71" s="39">
        <v>2500</v>
      </c>
      <c r="G71" s="39">
        <v>2500</v>
      </c>
      <c r="H71" s="39">
        <v>2500</v>
      </c>
    </row>
    <row r="72" spans="2:8" x14ac:dyDescent="0.25">
      <c r="B72" s="159" t="s">
        <v>99</v>
      </c>
      <c r="C72" s="159"/>
      <c r="D72" s="112">
        <v>1646</v>
      </c>
      <c r="E72" s="39">
        <v>3000</v>
      </c>
      <c r="F72" s="39">
        <v>10000</v>
      </c>
      <c r="G72" s="39">
        <v>5000</v>
      </c>
      <c r="H72" s="39">
        <v>5000</v>
      </c>
    </row>
    <row r="73" spans="2:8" x14ac:dyDescent="0.25">
      <c r="B73" s="159" t="s">
        <v>100</v>
      </c>
      <c r="C73" s="159"/>
      <c r="D73" s="112">
        <v>11457.39</v>
      </c>
      <c r="E73" s="39">
        <v>8000</v>
      </c>
      <c r="F73" s="39">
        <v>17000</v>
      </c>
      <c r="G73" s="39">
        <v>7000</v>
      </c>
      <c r="H73" s="39">
        <v>7000</v>
      </c>
    </row>
    <row r="74" spans="2:8" x14ac:dyDescent="0.25">
      <c r="B74" s="159" t="s">
        <v>101</v>
      </c>
      <c r="C74" s="159"/>
      <c r="D74" s="112">
        <v>16231.87</v>
      </c>
      <c r="E74" s="39">
        <v>3000</v>
      </c>
      <c r="F74" s="39">
        <v>600</v>
      </c>
      <c r="G74" s="39">
        <v>600</v>
      </c>
      <c r="H74" s="39">
        <v>600</v>
      </c>
    </row>
    <row r="75" spans="2:8" x14ac:dyDescent="0.25">
      <c r="B75" s="159" t="s">
        <v>102</v>
      </c>
      <c r="C75" s="159"/>
      <c r="D75" s="112">
        <v>1200</v>
      </c>
      <c r="E75" s="39">
        <v>2500</v>
      </c>
      <c r="F75" s="39">
        <v>1200</v>
      </c>
      <c r="G75" s="39">
        <v>1200</v>
      </c>
      <c r="H75" s="39">
        <v>1200</v>
      </c>
    </row>
    <row r="76" spans="2:8" x14ac:dyDescent="0.25">
      <c r="B76" s="159" t="s">
        <v>103</v>
      </c>
      <c r="C76" s="159"/>
      <c r="D76" s="112">
        <v>102.88</v>
      </c>
      <c r="E76" s="39">
        <v>1807</v>
      </c>
      <c r="F76" s="39">
        <v>500</v>
      </c>
      <c r="G76" s="39">
        <v>500</v>
      </c>
      <c r="H76" s="39">
        <v>500</v>
      </c>
    </row>
    <row r="77" spans="2:8" x14ac:dyDescent="0.25">
      <c r="B77" s="159" t="s">
        <v>80</v>
      </c>
      <c r="C77" s="159"/>
      <c r="D77" s="112">
        <v>17350.09</v>
      </c>
      <c r="E77" s="39">
        <v>11400</v>
      </c>
      <c r="F77" s="39">
        <v>3396</v>
      </c>
      <c r="G77" s="39">
        <v>4699</v>
      </c>
      <c r="H77" s="39">
        <v>4994</v>
      </c>
    </row>
    <row r="78" spans="2:8" x14ac:dyDescent="0.25">
      <c r="B78" s="159" t="s">
        <v>81</v>
      </c>
      <c r="C78" s="159"/>
      <c r="D78" s="112">
        <v>2345</v>
      </c>
      <c r="E78" s="39">
        <v>2500</v>
      </c>
      <c r="F78" s="39">
        <v>2000</v>
      </c>
      <c r="G78" s="39">
        <v>2000</v>
      </c>
      <c r="H78" s="39">
        <v>2000</v>
      </c>
    </row>
    <row r="79" spans="2:8" x14ac:dyDescent="0.25">
      <c r="B79" s="159" t="s">
        <v>104</v>
      </c>
      <c r="C79" s="159"/>
      <c r="D79" s="112">
        <v>3537.33</v>
      </c>
      <c r="E79" s="39">
        <v>3000</v>
      </c>
      <c r="F79" s="39">
        <v>3000</v>
      </c>
      <c r="G79" s="39">
        <v>3000</v>
      </c>
      <c r="H79" s="39">
        <v>3000</v>
      </c>
    </row>
    <row r="80" spans="2:8" x14ac:dyDescent="0.25">
      <c r="B80" s="159" t="s">
        <v>105</v>
      </c>
      <c r="C80" s="159"/>
      <c r="D80" s="112">
        <v>422.19</v>
      </c>
      <c r="E80" s="39">
        <v>1000</v>
      </c>
      <c r="F80" s="39">
        <v>1000</v>
      </c>
      <c r="G80" s="39">
        <v>1000</v>
      </c>
      <c r="H80" s="39">
        <v>1000</v>
      </c>
    </row>
    <row r="81" spans="2:8" x14ac:dyDescent="0.25">
      <c r="B81" s="159" t="s">
        <v>106</v>
      </c>
      <c r="C81" s="159"/>
      <c r="D81" s="112">
        <v>6016.85</v>
      </c>
      <c r="E81" s="39">
        <v>1000</v>
      </c>
      <c r="F81" s="39">
        <v>2000</v>
      </c>
      <c r="G81" s="39">
        <v>2000</v>
      </c>
      <c r="H81" s="39">
        <v>2000</v>
      </c>
    </row>
    <row r="82" spans="2:8" x14ac:dyDescent="0.25">
      <c r="B82" s="159" t="s">
        <v>107</v>
      </c>
      <c r="C82" s="159"/>
      <c r="D82" s="112">
        <v>4397.18</v>
      </c>
      <c r="E82" s="39">
        <v>3500</v>
      </c>
      <c r="F82" s="39">
        <v>3500</v>
      </c>
      <c r="G82" s="39">
        <v>3500</v>
      </c>
      <c r="H82" s="39">
        <v>3500</v>
      </c>
    </row>
    <row r="83" spans="2:8" x14ac:dyDescent="0.25">
      <c r="B83" s="159" t="s">
        <v>108</v>
      </c>
      <c r="C83" s="159"/>
      <c r="D83" s="112">
        <v>515</v>
      </c>
      <c r="E83" s="39">
        <v>50</v>
      </c>
      <c r="F83" s="39">
        <v>500</v>
      </c>
      <c r="G83" s="39">
        <v>500</v>
      </c>
      <c r="H83" s="39">
        <v>500</v>
      </c>
    </row>
    <row r="84" spans="2:8" x14ac:dyDescent="0.25">
      <c r="B84" s="159" t="s">
        <v>109</v>
      </c>
      <c r="C84" s="159"/>
      <c r="D84" s="112">
        <v>2914.92</v>
      </c>
      <c r="E84" s="39">
        <v>3000</v>
      </c>
      <c r="F84" s="39">
        <v>3000</v>
      </c>
      <c r="G84" s="39">
        <v>3000</v>
      </c>
      <c r="H84" s="39">
        <v>3000</v>
      </c>
    </row>
    <row r="85" spans="2:8" x14ac:dyDescent="0.25">
      <c r="B85" s="159" t="s">
        <v>110</v>
      </c>
      <c r="C85" s="159"/>
      <c r="D85" s="112">
        <v>163.57</v>
      </c>
      <c r="E85" s="39">
        <v>0</v>
      </c>
      <c r="F85" s="39">
        <v>0</v>
      </c>
      <c r="G85" s="39">
        <v>0</v>
      </c>
      <c r="H85" s="39">
        <v>0</v>
      </c>
    </row>
    <row r="86" spans="2:8" x14ac:dyDescent="0.25">
      <c r="B86" s="168" t="s">
        <v>111</v>
      </c>
      <c r="C86" s="168"/>
      <c r="D86" s="98">
        <f>SUM(D87:D89)</f>
        <v>2015.25</v>
      </c>
      <c r="E86" s="98">
        <f t="shared" ref="E86" si="32">SUM(E87:E89)</f>
        <v>1902</v>
      </c>
      <c r="F86" s="98">
        <f>SUM(F87:F89)</f>
        <v>2002</v>
      </c>
      <c r="G86" s="98">
        <f t="shared" ref="G86:H86" si="33">SUM(G87:G89)</f>
        <v>2002</v>
      </c>
      <c r="H86" s="98">
        <f t="shared" si="33"/>
        <v>2002</v>
      </c>
    </row>
    <row r="87" spans="2:8" x14ac:dyDescent="0.25">
      <c r="B87" s="159" t="s">
        <v>112</v>
      </c>
      <c r="C87" s="159"/>
      <c r="D87" s="112">
        <v>2015.06</v>
      </c>
      <c r="E87" s="93">
        <v>1900</v>
      </c>
      <c r="F87" s="39">
        <v>2000</v>
      </c>
      <c r="G87" s="39">
        <v>2000</v>
      </c>
      <c r="H87" s="39">
        <v>2000</v>
      </c>
    </row>
    <row r="88" spans="2:8" x14ac:dyDescent="0.25">
      <c r="B88" s="159" t="s">
        <v>113</v>
      </c>
      <c r="C88" s="159"/>
      <c r="D88" s="112">
        <v>0.05</v>
      </c>
      <c r="E88" s="93">
        <v>0</v>
      </c>
      <c r="F88" s="39">
        <v>1</v>
      </c>
      <c r="G88" s="39">
        <v>1</v>
      </c>
      <c r="H88" s="39">
        <v>1</v>
      </c>
    </row>
    <row r="89" spans="2:8" x14ac:dyDescent="0.25">
      <c r="B89" s="159" t="s">
        <v>114</v>
      </c>
      <c r="C89" s="159"/>
      <c r="D89" s="112">
        <v>0.14000000000000001</v>
      </c>
      <c r="E89" s="93">
        <v>2</v>
      </c>
      <c r="F89" s="39">
        <v>1</v>
      </c>
      <c r="G89" s="39">
        <v>1</v>
      </c>
      <c r="H89" s="39">
        <v>1</v>
      </c>
    </row>
    <row r="90" spans="2:8" x14ac:dyDescent="0.25">
      <c r="B90" s="169" t="s">
        <v>82</v>
      </c>
      <c r="C90" s="169"/>
      <c r="D90" s="99">
        <f>SUM(D91,D93,D102)</f>
        <v>50372.63</v>
      </c>
      <c r="E90" s="99">
        <f t="shared" ref="E90:H90" si="34">SUM(E91,E93,E102)</f>
        <v>0</v>
      </c>
      <c r="F90" s="99">
        <f t="shared" si="34"/>
        <v>17423</v>
      </c>
      <c r="G90" s="99">
        <f t="shared" si="34"/>
        <v>1400</v>
      </c>
      <c r="H90" s="99">
        <f t="shared" si="34"/>
        <v>1400</v>
      </c>
    </row>
    <row r="91" spans="2:8" ht="15" customHeight="1" x14ac:dyDescent="0.25">
      <c r="B91" s="168" t="s">
        <v>115</v>
      </c>
      <c r="C91" s="168"/>
      <c r="D91" s="98">
        <f>D92</f>
        <v>0</v>
      </c>
      <c r="E91" s="98">
        <f>E92</f>
        <v>0</v>
      </c>
      <c r="F91" s="98">
        <f>F92</f>
        <v>2500</v>
      </c>
      <c r="G91" s="98">
        <f t="shared" ref="G91:H91" si="35">G92</f>
        <v>500</v>
      </c>
      <c r="H91" s="98">
        <f t="shared" si="35"/>
        <v>500</v>
      </c>
    </row>
    <row r="92" spans="2:8" x14ac:dyDescent="0.25">
      <c r="B92" s="159" t="s">
        <v>116</v>
      </c>
      <c r="C92" s="159"/>
      <c r="D92" s="93">
        <v>0</v>
      </c>
      <c r="E92" s="93">
        <v>0</v>
      </c>
      <c r="F92" s="39">
        <v>2500</v>
      </c>
      <c r="G92" s="39">
        <v>500</v>
      </c>
      <c r="H92" s="39">
        <v>500</v>
      </c>
    </row>
    <row r="93" spans="2:8" ht="15" customHeight="1" x14ac:dyDescent="0.25">
      <c r="B93" s="168" t="s">
        <v>83</v>
      </c>
      <c r="C93" s="168"/>
      <c r="D93" s="98">
        <f>SUM(D94:D101)</f>
        <v>50372.63</v>
      </c>
      <c r="E93" s="98">
        <f>SUM(E94:E101)</f>
        <v>0</v>
      </c>
      <c r="F93" s="98">
        <f>SUM(F94:F101)</f>
        <v>14923</v>
      </c>
      <c r="G93" s="98">
        <f>SUM(G94:G101)</f>
        <v>900</v>
      </c>
      <c r="H93" s="98">
        <f>SUM(H94:H101)</f>
        <v>900</v>
      </c>
    </row>
    <row r="94" spans="2:8" x14ac:dyDescent="0.25">
      <c r="B94" s="159" t="s">
        <v>84</v>
      </c>
      <c r="C94" s="159"/>
      <c r="D94" s="112">
        <v>1827</v>
      </c>
      <c r="E94" s="93">
        <v>0</v>
      </c>
      <c r="F94" s="39">
        <v>2820</v>
      </c>
      <c r="G94" s="39">
        <v>100</v>
      </c>
      <c r="H94" s="39">
        <v>100</v>
      </c>
    </row>
    <row r="95" spans="2:8" x14ac:dyDescent="0.25">
      <c r="B95" s="159" t="s">
        <v>117</v>
      </c>
      <c r="C95" s="159"/>
      <c r="D95" s="112">
        <v>0</v>
      </c>
      <c r="E95" s="93">
        <v>0</v>
      </c>
      <c r="F95" s="39">
        <v>1500</v>
      </c>
      <c r="G95" s="39">
        <v>100</v>
      </c>
      <c r="H95" s="39">
        <v>100</v>
      </c>
    </row>
    <row r="96" spans="2:8" x14ac:dyDescent="0.25">
      <c r="B96" s="159" t="s">
        <v>118</v>
      </c>
      <c r="C96" s="159"/>
      <c r="D96" s="112">
        <v>0</v>
      </c>
      <c r="E96" s="93">
        <v>0</v>
      </c>
      <c r="F96" s="39">
        <v>500</v>
      </c>
      <c r="G96" s="39">
        <v>500</v>
      </c>
      <c r="H96" s="39">
        <v>500</v>
      </c>
    </row>
    <row r="97" spans="2:8" x14ac:dyDescent="0.25">
      <c r="B97" s="159" t="s">
        <v>119</v>
      </c>
      <c r="C97" s="159"/>
      <c r="D97" s="112">
        <v>0</v>
      </c>
      <c r="E97" s="93">
        <v>0</v>
      </c>
      <c r="F97" s="39">
        <v>100</v>
      </c>
      <c r="G97" s="39">
        <v>100</v>
      </c>
      <c r="H97" s="39">
        <v>100</v>
      </c>
    </row>
    <row r="98" spans="2:8" x14ac:dyDescent="0.25">
      <c r="B98" s="159" t="s">
        <v>135</v>
      </c>
      <c r="C98" s="159"/>
      <c r="D98" s="112">
        <v>0</v>
      </c>
      <c r="E98" s="93">
        <v>0</v>
      </c>
      <c r="F98" s="39">
        <v>0</v>
      </c>
      <c r="G98" s="39">
        <v>0</v>
      </c>
      <c r="H98" s="39">
        <v>0</v>
      </c>
    </row>
    <row r="99" spans="2:8" x14ac:dyDescent="0.25">
      <c r="B99" s="159" t="s">
        <v>85</v>
      </c>
      <c r="C99" s="159"/>
      <c r="D99" s="112">
        <v>39072.03</v>
      </c>
      <c r="E99" s="93">
        <v>0</v>
      </c>
      <c r="F99" s="39">
        <v>100</v>
      </c>
      <c r="G99" s="39">
        <v>100</v>
      </c>
      <c r="H99" s="39">
        <v>100</v>
      </c>
    </row>
    <row r="100" spans="2:8" x14ac:dyDescent="0.25">
      <c r="B100" s="160" t="s">
        <v>120</v>
      </c>
      <c r="C100" s="161"/>
      <c r="D100" s="112">
        <v>9473.6</v>
      </c>
      <c r="E100" s="93">
        <v>0</v>
      </c>
      <c r="F100" s="39">
        <v>9903</v>
      </c>
      <c r="G100" s="39">
        <v>0</v>
      </c>
      <c r="H100" s="39">
        <v>0</v>
      </c>
    </row>
    <row r="101" spans="2:8" x14ac:dyDescent="0.25">
      <c r="B101" s="160" t="s">
        <v>174</v>
      </c>
      <c r="C101" s="161"/>
      <c r="D101" s="112">
        <v>0</v>
      </c>
      <c r="E101" s="93">
        <v>0</v>
      </c>
      <c r="F101" s="39">
        <v>0</v>
      </c>
      <c r="G101" s="39">
        <v>0</v>
      </c>
      <c r="H101" s="39">
        <v>0</v>
      </c>
    </row>
    <row r="102" spans="2:8" ht="15" customHeight="1" x14ac:dyDescent="0.25">
      <c r="B102" s="168" t="s">
        <v>86</v>
      </c>
      <c r="C102" s="168"/>
      <c r="D102" s="98">
        <f>D103</f>
        <v>0</v>
      </c>
      <c r="E102" s="98">
        <f t="shared" ref="E102:H102" si="36">E103</f>
        <v>0</v>
      </c>
      <c r="F102" s="98">
        <f>F103</f>
        <v>0</v>
      </c>
      <c r="G102" s="98">
        <f t="shared" si="36"/>
        <v>0</v>
      </c>
      <c r="H102" s="98">
        <f t="shared" si="36"/>
        <v>0</v>
      </c>
    </row>
    <row r="103" spans="2:8" x14ac:dyDescent="0.25">
      <c r="B103" s="159" t="s">
        <v>87</v>
      </c>
      <c r="C103" s="159"/>
      <c r="D103" s="93">
        <v>0</v>
      </c>
      <c r="E103" s="93">
        <v>0</v>
      </c>
      <c r="F103" s="93">
        <v>0</v>
      </c>
      <c r="G103" s="93">
        <v>0</v>
      </c>
      <c r="H103" s="93">
        <v>0</v>
      </c>
    </row>
    <row r="104" spans="2:8" x14ac:dyDescent="0.25">
      <c r="B104" s="170" t="s">
        <v>121</v>
      </c>
      <c r="C104" s="171"/>
      <c r="D104" s="121">
        <f>D105</f>
        <v>132196.07</v>
      </c>
      <c r="E104" s="121">
        <f t="shared" ref="E104:H104" si="37">E105</f>
        <v>169553</v>
      </c>
      <c r="F104" s="121">
        <f t="shared" si="37"/>
        <v>110000</v>
      </c>
      <c r="G104" s="121">
        <f t="shared" si="37"/>
        <v>120000</v>
      </c>
      <c r="H104" s="121">
        <f t="shared" si="37"/>
        <v>120000</v>
      </c>
    </row>
    <row r="105" spans="2:8" x14ac:dyDescent="0.25">
      <c r="B105" s="163" t="s">
        <v>122</v>
      </c>
      <c r="C105" s="163"/>
      <c r="D105" s="41">
        <f>SUM(D106,D152)</f>
        <v>132196.07</v>
      </c>
      <c r="E105" s="41">
        <f t="shared" ref="E105:H105" si="38">SUM(E106,E152)</f>
        <v>169553</v>
      </c>
      <c r="F105" s="41">
        <f>SUM(F106,F152)</f>
        <v>110000</v>
      </c>
      <c r="G105" s="41">
        <f t="shared" si="38"/>
        <v>120000</v>
      </c>
      <c r="H105" s="41">
        <f t="shared" si="38"/>
        <v>120000</v>
      </c>
    </row>
    <row r="106" spans="2:8" x14ac:dyDescent="0.25">
      <c r="B106" s="169" t="s">
        <v>71</v>
      </c>
      <c r="C106" s="169"/>
      <c r="D106" s="99">
        <f>SUM(D107,D112,D139,D142,D144,D146,D148)</f>
        <v>102869.16</v>
      </c>
      <c r="E106" s="99">
        <f t="shared" ref="E106:H106" si="39">SUM(E107,E112,E139,E142,E144,E146,E148)</f>
        <v>135127</v>
      </c>
      <c r="F106" s="99">
        <f>SUM(F107,F112,F139,F142,F144,F146,F148)</f>
        <v>104100</v>
      </c>
      <c r="G106" s="99">
        <f t="shared" si="39"/>
        <v>116500</v>
      </c>
      <c r="H106" s="99">
        <f t="shared" si="39"/>
        <v>116500</v>
      </c>
    </row>
    <row r="107" spans="2:8" x14ac:dyDescent="0.25">
      <c r="B107" s="168" t="s">
        <v>72</v>
      </c>
      <c r="C107" s="168"/>
      <c r="D107" s="98">
        <f>SUM(D108:D111)</f>
        <v>47176.2</v>
      </c>
      <c r="E107" s="98">
        <f t="shared" ref="E107" si="40">SUM(E108:E111)</f>
        <v>63208</v>
      </c>
      <c r="F107" s="98">
        <f>SUM(F108:F111)</f>
        <v>78282</v>
      </c>
      <c r="G107" s="98">
        <f t="shared" ref="G107:H107" si="41">SUM(G108:G111)</f>
        <v>61924</v>
      </c>
      <c r="H107" s="98">
        <f t="shared" si="41"/>
        <v>62468</v>
      </c>
    </row>
    <row r="108" spans="2:8" x14ac:dyDescent="0.25">
      <c r="B108" s="159" t="s">
        <v>73</v>
      </c>
      <c r="C108" s="159"/>
      <c r="D108" s="112">
        <v>39366.9</v>
      </c>
      <c r="E108" s="93">
        <v>52934</v>
      </c>
      <c r="F108" s="93">
        <v>65152</v>
      </c>
      <c r="G108" s="93">
        <v>51523</v>
      </c>
      <c r="H108" s="93">
        <v>51990</v>
      </c>
    </row>
    <row r="109" spans="2:8" x14ac:dyDescent="0.25">
      <c r="B109" s="159" t="s">
        <v>74</v>
      </c>
      <c r="C109" s="159"/>
      <c r="D109" s="112">
        <v>1020</v>
      </c>
      <c r="E109" s="93">
        <v>1540</v>
      </c>
      <c r="F109" s="93">
        <v>2380</v>
      </c>
      <c r="G109" s="93">
        <v>1900</v>
      </c>
      <c r="H109" s="93">
        <v>1900</v>
      </c>
    </row>
    <row r="110" spans="2:8" x14ac:dyDescent="0.25">
      <c r="B110" s="159" t="s">
        <v>123</v>
      </c>
      <c r="C110" s="159"/>
      <c r="D110" s="112">
        <v>295.7</v>
      </c>
      <c r="E110" s="93">
        <v>0</v>
      </c>
      <c r="F110" s="93">
        <v>0</v>
      </c>
      <c r="G110" s="93">
        <v>0</v>
      </c>
      <c r="H110" s="93">
        <v>0</v>
      </c>
    </row>
    <row r="111" spans="2:8" x14ac:dyDescent="0.25">
      <c r="B111" s="159" t="s">
        <v>75</v>
      </c>
      <c r="C111" s="159"/>
      <c r="D111" s="112">
        <v>6493.6</v>
      </c>
      <c r="E111" s="93">
        <v>8734</v>
      </c>
      <c r="F111" s="93">
        <v>10750</v>
      </c>
      <c r="G111" s="93">
        <v>8501</v>
      </c>
      <c r="H111" s="93">
        <v>8578</v>
      </c>
    </row>
    <row r="112" spans="2:8" x14ac:dyDescent="0.25">
      <c r="B112" s="168" t="s">
        <v>76</v>
      </c>
      <c r="C112" s="168"/>
      <c r="D112" s="98">
        <f>SUM(D113:D138)</f>
        <v>52638.33</v>
      </c>
      <c r="E112" s="98">
        <f t="shared" ref="E112" si="42">SUM(E113:E138)</f>
        <v>68719</v>
      </c>
      <c r="F112" s="98">
        <f>SUM(F113:F138)</f>
        <v>22718</v>
      </c>
      <c r="G112" s="98">
        <f t="shared" ref="G112:H112" si="43">SUM(G113:G138)</f>
        <v>51476</v>
      </c>
      <c r="H112" s="98">
        <f t="shared" si="43"/>
        <v>50932</v>
      </c>
    </row>
    <row r="113" spans="2:8" x14ac:dyDescent="0.25">
      <c r="B113" s="159" t="s">
        <v>91</v>
      </c>
      <c r="C113" s="159"/>
      <c r="D113" s="112">
        <v>42.36</v>
      </c>
      <c r="E113" s="93">
        <v>700</v>
      </c>
      <c r="F113" s="93">
        <v>1000</v>
      </c>
      <c r="G113" s="93">
        <v>1000</v>
      </c>
      <c r="H113" s="93">
        <v>1000</v>
      </c>
    </row>
    <row r="114" spans="2:8" x14ac:dyDescent="0.25">
      <c r="B114" s="159" t="s">
        <v>77</v>
      </c>
      <c r="C114" s="159"/>
      <c r="D114" s="112">
        <v>2254.0100000000002</v>
      </c>
      <c r="E114" s="93">
        <v>3669</v>
      </c>
      <c r="F114" s="93">
        <v>5861</v>
      </c>
      <c r="G114" s="93">
        <v>4888</v>
      </c>
      <c r="H114" s="93">
        <v>4888</v>
      </c>
    </row>
    <row r="115" spans="2:8" x14ac:dyDescent="0.25">
      <c r="B115" s="159" t="s">
        <v>78</v>
      </c>
      <c r="C115" s="159"/>
      <c r="D115" s="112">
        <v>0</v>
      </c>
      <c r="E115" s="93">
        <v>1000</v>
      </c>
      <c r="F115" s="93">
        <v>500</v>
      </c>
      <c r="G115" s="93">
        <v>500</v>
      </c>
      <c r="H115" s="93">
        <v>500</v>
      </c>
    </row>
    <row r="116" spans="2:8" x14ac:dyDescent="0.25">
      <c r="B116" s="159" t="s">
        <v>92</v>
      </c>
      <c r="C116" s="159"/>
      <c r="D116" s="113">
        <v>0</v>
      </c>
      <c r="E116" s="93">
        <v>0</v>
      </c>
      <c r="F116" s="93">
        <v>0</v>
      </c>
      <c r="G116" s="93">
        <v>0</v>
      </c>
      <c r="H116" s="93">
        <v>0</v>
      </c>
    </row>
    <row r="117" spans="2:8" x14ac:dyDescent="0.25">
      <c r="B117" s="159" t="s">
        <v>93</v>
      </c>
      <c r="C117" s="159"/>
      <c r="D117" s="112">
        <v>606.38</v>
      </c>
      <c r="E117" s="93">
        <v>1700</v>
      </c>
      <c r="F117" s="93">
        <v>2000</v>
      </c>
      <c r="G117" s="93">
        <v>2000</v>
      </c>
      <c r="H117" s="93">
        <v>2000</v>
      </c>
    </row>
    <row r="118" spans="2:8" x14ac:dyDescent="0.25">
      <c r="B118" s="159" t="s">
        <v>94</v>
      </c>
      <c r="C118" s="159"/>
      <c r="D118" s="112">
        <v>1011.36</v>
      </c>
      <c r="E118" s="93">
        <v>12000</v>
      </c>
      <c r="F118" s="93">
        <v>1000</v>
      </c>
      <c r="G118" s="93">
        <v>1000</v>
      </c>
      <c r="H118" s="93">
        <v>1000</v>
      </c>
    </row>
    <row r="119" spans="2:8" x14ac:dyDescent="0.25">
      <c r="B119" s="159" t="s">
        <v>79</v>
      </c>
      <c r="C119" s="159"/>
      <c r="D119" s="112">
        <v>489.46</v>
      </c>
      <c r="E119" s="93">
        <v>6000</v>
      </c>
      <c r="F119" s="93">
        <v>1000</v>
      </c>
      <c r="G119" s="93">
        <v>1000</v>
      </c>
      <c r="H119" s="93">
        <v>1000</v>
      </c>
    </row>
    <row r="120" spans="2:8" x14ac:dyDescent="0.25">
      <c r="B120" s="159" t="s">
        <v>95</v>
      </c>
      <c r="C120" s="159"/>
      <c r="D120" s="112">
        <v>3427.26</v>
      </c>
      <c r="E120" s="93">
        <v>2000</v>
      </c>
      <c r="F120" s="93">
        <v>2000</v>
      </c>
      <c r="G120" s="93">
        <v>2000</v>
      </c>
      <c r="H120" s="93">
        <v>2000</v>
      </c>
    </row>
    <row r="121" spans="2:8" x14ac:dyDescent="0.25">
      <c r="B121" s="159" t="s">
        <v>96</v>
      </c>
      <c r="C121" s="159"/>
      <c r="D121" s="112">
        <v>1864.49</v>
      </c>
      <c r="E121" s="93">
        <v>2000</v>
      </c>
      <c r="F121" s="93">
        <v>1500</v>
      </c>
      <c r="G121" s="93">
        <v>1500</v>
      </c>
      <c r="H121" s="93">
        <v>1500</v>
      </c>
    </row>
    <row r="122" spans="2:8" x14ac:dyDescent="0.25">
      <c r="B122" s="159" t="s">
        <v>97</v>
      </c>
      <c r="C122" s="159"/>
      <c r="D122" s="112">
        <v>0</v>
      </c>
      <c r="E122" s="93">
        <v>1500</v>
      </c>
      <c r="F122" s="93">
        <v>1000</v>
      </c>
      <c r="G122" s="93">
        <v>1000</v>
      </c>
      <c r="H122" s="93">
        <v>1000</v>
      </c>
    </row>
    <row r="123" spans="2:8" x14ac:dyDescent="0.25">
      <c r="B123" s="159" t="s">
        <v>98</v>
      </c>
      <c r="C123" s="159"/>
      <c r="D123" s="112">
        <v>215.14</v>
      </c>
      <c r="E123" s="93">
        <v>1100</v>
      </c>
      <c r="F123" s="93">
        <v>1500</v>
      </c>
      <c r="G123" s="93">
        <v>500</v>
      </c>
      <c r="H123" s="93">
        <v>500</v>
      </c>
    </row>
    <row r="124" spans="2:8" x14ac:dyDescent="0.25">
      <c r="B124" s="159" t="s">
        <v>99</v>
      </c>
      <c r="C124" s="159"/>
      <c r="D124" s="112">
        <v>3232.07</v>
      </c>
      <c r="E124" s="93">
        <v>700</v>
      </c>
      <c r="F124" s="93">
        <v>807</v>
      </c>
      <c r="G124" s="93">
        <v>4000</v>
      </c>
      <c r="H124" s="93">
        <v>4000</v>
      </c>
    </row>
    <row r="125" spans="2:8" x14ac:dyDescent="0.25">
      <c r="B125" s="159" t="s">
        <v>100</v>
      </c>
      <c r="C125" s="159"/>
      <c r="D125" s="112">
        <v>2724</v>
      </c>
      <c r="E125" s="93">
        <v>1500</v>
      </c>
      <c r="F125" s="93">
        <v>1000</v>
      </c>
      <c r="G125" s="93">
        <v>6738</v>
      </c>
      <c r="H125" s="93">
        <v>4694</v>
      </c>
    </row>
    <row r="126" spans="2:8" x14ac:dyDescent="0.25">
      <c r="B126" s="159" t="s">
        <v>101</v>
      </c>
      <c r="C126" s="159"/>
      <c r="D126" s="112">
        <v>1000.86</v>
      </c>
      <c r="E126" s="93">
        <v>10500</v>
      </c>
      <c r="F126" s="93">
        <v>100</v>
      </c>
      <c r="G126" s="93">
        <v>5000</v>
      </c>
      <c r="H126" s="93">
        <v>5000</v>
      </c>
    </row>
    <row r="127" spans="2:8" x14ac:dyDescent="0.25">
      <c r="B127" s="159" t="s">
        <v>102</v>
      </c>
      <c r="C127" s="159"/>
      <c r="D127" s="112">
        <v>2439.25</v>
      </c>
      <c r="E127" s="93">
        <v>3000</v>
      </c>
      <c r="F127" s="93">
        <v>100</v>
      </c>
      <c r="G127" s="93">
        <v>2300</v>
      </c>
      <c r="H127" s="93">
        <v>2300</v>
      </c>
    </row>
    <row r="128" spans="2:8" x14ac:dyDescent="0.25">
      <c r="B128" s="159" t="s">
        <v>103</v>
      </c>
      <c r="C128" s="159"/>
      <c r="D128" s="112">
        <v>1000</v>
      </c>
      <c r="E128" s="93">
        <v>500</v>
      </c>
      <c r="F128" s="93">
        <v>500</v>
      </c>
      <c r="G128" s="93">
        <v>1700</v>
      </c>
      <c r="H128" s="93">
        <v>1700</v>
      </c>
    </row>
    <row r="129" spans="2:8" x14ac:dyDescent="0.25">
      <c r="B129" s="159" t="s">
        <v>80</v>
      </c>
      <c r="C129" s="159"/>
      <c r="D129" s="112">
        <v>4672.29</v>
      </c>
      <c r="E129" s="93">
        <v>7000</v>
      </c>
      <c r="F129" s="93">
        <v>1000</v>
      </c>
      <c r="G129" s="93">
        <v>6000</v>
      </c>
      <c r="H129" s="93">
        <v>2000</v>
      </c>
    </row>
    <row r="130" spans="2:8" x14ac:dyDescent="0.25">
      <c r="B130" s="159" t="s">
        <v>81</v>
      </c>
      <c r="C130" s="159"/>
      <c r="D130" s="112">
        <v>1613.44</v>
      </c>
      <c r="E130" s="93">
        <v>2000</v>
      </c>
      <c r="F130" s="93">
        <v>100</v>
      </c>
      <c r="G130" s="93">
        <v>2300</v>
      </c>
      <c r="H130" s="93">
        <v>2300</v>
      </c>
    </row>
    <row r="131" spans="2:8" x14ac:dyDescent="0.25">
      <c r="B131" s="159" t="s">
        <v>104</v>
      </c>
      <c r="C131" s="159"/>
      <c r="D131" s="112">
        <v>2657.13</v>
      </c>
      <c r="E131" s="93">
        <v>1200</v>
      </c>
      <c r="F131" s="93">
        <v>100</v>
      </c>
      <c r="G131" s="93">
        <v>3500</v>
      </c>
      <c r="H131" s="93">
        <v>2000</v>
      </c>
    </row>
    <row r="132" spans="2:8" x14ac:dyDescent="0.25">
      <c r="B132" s="159" t="s">
        <v>105</v>
      </c>
      <c r="C132" s="159"/>
      <c r="D132" s="113">
        <v>0</v>
      </c>
      <c r="E132" s="93">
        <v>6000</v>
      </c>
      <c r="F132" s="93">
        <v>0</v>
      </c>
      <c r="G132" s="93">
        <v>0</v>
      </c>
      <c r="H132" s="93">
        <v>0</v>
      </c>
    </row>
    <row r="133" spans="2:8" x14ac:dyDescent="0.25">
      <c r="B133" s="159" t="s">
        <v>124</v>
      </c>
      <c r="C133" s="159"/>
      <c r="D133" s="112">
        <v>7791.6</v>
      </c>
      <c r="E133" s="93">
        <v>3800</v>
      </c>
      <c r="F133" s="93">
        <v>1000</v>
      </c>
      <c r="G133" s="93">
        <v>2000</v>
      </c>
      <c r="H133" s="93">
        <v>9000</v>
      </c>
    </row>
    <row r="134" spans="2:8" x14ac:dyDescent="0.25">
      <c r="B134" s="159" t="s">
        <v>106</v>
      </c>
      <c r="C134" s="159"/>
      <c r="D134" s="112">
        <v>15597.23</v>
      </c>
      <c r="E134" s="93">
        <v>850</v>
      </c>
      <c r="F134" s="93">
        <v>100</v>
      </c>
      <c r="G134" s="93">
        <v>2000</v>
      </c>
      <c r="H134" s="93">
        <v>2000</v>
      </c>
    </row>
    <row r="135" spans="2:8" x14ac:dyDescent="0.25">
      <c r="B135" s="159" t="s">
        <v>107</v>
      </c>
      <c r="C135" s="159"/>
      <c r="D135" s="112">
        <v>0</v>
      </c>
      <c r="E135" s="93">
        <v>0</v>
      </c>
      <c r="F135" s="93">
        <v>500</v>
      </c>
      <c r="G135" s="93">
        <v>500</v>
      </c>
      <c r="H135" s="93">
        <v>500</v>
      </c>
    </row>
    <row r="136" spans="2:8" x14ac:dyDescent="0.25">
      <c r="B136" s="159" t="s">
        <v>108</v>
      </c>
      <c r="C136" s="159"/>
      <c r="D136" s="112">
        <v>0</v>
      </c>
      <c r="E136" s="93">
        <v>0</v>
      </c>
      <c r="F136" s="93">
        <v>50</v>
      </c>
      <c r="G136" s="93">
        <v>50</v>
      </c>
      <c r="H136" s="93">
        <v>50</v>
      </c>
    </row>
    <row r="137" spans="2:8" x14ac:dyDescent="0.25">
      <c r="B137" s="159" t="s">
        <v>109</v>
      </c>
      <c r="C137" s="159"/>
      <c r="D137" s="112">
        <v>0</v>
      </c>
      <c r="E137" s="93">
        <v>0</v>
      </c>
      <c r="F137" s="93">
        <v>0</v>
      </c>
      <c r="G137" s="93">
        <v>0</v>
      </c>
      <c r="H137" s="93">
        <v>0</v>
      </c>
    </row>
    <row r="138" spans="2:8" x14ac:dyDescent="0.25">
      <c r="B138" s="159" t="s">
        <v>110</v>
      </c>
      <c r="C138" s="159"/>
      <c r="D138" s="112">
        <v>0</v>
      </c>
      <c r="E138" s="93">
        <v>0</v>
      </c>
      <c r="F138" s="93">
        <v>0</v>
      </c>
      <c r="G138" s="93">
        <v>0</v>
      </c>
      <c r="H138" s="93">
        <v>0</v>
      </c>
    </row>
    <row r="139" spans="2:8" x14ac:dyDescent="0.25">
      <c r="B139" s="168" t="s">
        <v>111</v>
      </c>
      <c r="C139" s="168"/>
      <c r="D139" s="98">
        <f>SUM(D140:D141)</f>
        <v>0</v>
      </c>
      <c r="E139" s="98">
        <f t="shared" ref="E139:H139" si="44">SUM(E140:E141)</f>
        <v>0</v>
      </c>
      <c r="F139" s="98">
        <f t="shared" si="44"/>
        <v>0</v>
      </c>
      <c r="G139" s="98">
        <f t="shared" si="44"/>
        <v>0</v>
      </c>
      <c r="H139" s="98">
        <f t="shared" si="44"/>
        <v>0</v>
      </c>
    </row>
    <row r="140" spans="2:8" x14ac:dyDescent="0.25">
      <c r="B140" s="159" t="s">
        <v>112</v>
      </c>
      <c r="C140" s="159"/>
      <c r="D140" s="93">
        <v>0</v>
      </c>
      <c r="E140" s="93">
        <v>0</v>
      </c>
      <c r="F140" s="93">
        <v>0</v>
      </c>
      <c r="G140" s="93">
        <v>0</v>
      </c>
      <c r="H140" s="93">
        <v>0</v>
      </c>
    </row>
    <row r="141" spans="2:8" x14ac:dyDescent="0.25">
      <c r="B141" s="159" t="s">
        <v>114</v>
      </c>
      <c r="C141" s="159"/>
      <c r="D141" s="93">
        <v>0</v>
      </c>
      <c r="E141" s="93">
        <v>0</v>
      </c>
      <c r="F141" s="93">
        <v>0</v>
      </c>
      <c r="G141" s="93">
        <v>0</v>
      </c>
      <c r="H141" s="93">
        <v>0</v>
      </c>
    </row>
    <row r="142" spans="2:8" x14ac:dyDescent="0.25">
      <c r="B142" s="168" t="s">
        <v>125</v>
      </c>
      <c r="C142" s="168"/>
      <c r="D142" s="98">
        <f>D143</f>
        <v>0</v>
      </c>
      <c r="E142" s="98">
        <f t="shared" ref="E142:H142" si="45">E143</f>
        <v>0</v>
      </c>
      <c r="F142" s="98">
        <f t="shared" si="45"/>
        <v>0</v>
      </c>
      <c r="G142" s="98">
        <f t="shared" si="45"/>
        <v>0</v>
      </c>
      <c r="H142" s="98">
        <f t="shared" si="45"/>
        <v>0</v>
      </c>
    </row>
    <row r="143" spans="2:8" x14ac:dyDescent="0.25">
      <c r="B143" s="159" t="s">
        <v>126</v>
      </c>
      <c r="C143" s="159"/>
      <c r="D143" s="93">
        <v>0</v>
      </c>
      <c r="E143" s="93">
        <v>0</v>
      </c>
      <c r="F143" s="93">
        <v>0</v>
      </c>
      <c r="G143" s="93">
        <v>0</v>
      </c>
      <c r="H143" s="93">
        <v>0</v>
      </c>
    </row>
    <row r="144" spans="2:8" ht="15" customHeight="1" x14ac:dyDescent="0.25">
      <c r="B144" s="168" t="s">
        <v>127</v>
      </c>
      <c r="C144" s="168"/>
      <c r="D144" s="98">
        <f>SUM(D145:D145)</f>
        <v>3054.63</v>
      </c>
      <c r="E144" s="98">
        <f t="shared" ref="E144:H144" si="46">SUM(E145:E145)</f>
        <v>3200</v>
      </c>
      <c r="F144" s="98">
        <f t="shared" si="46"/>
        <v>3100</v>
      </c>
      <c r="G144" s="98">
        <f t="shared" si="46"/>
        <v>3100</v>
      </c>
      <c r="H144" s="98">
        <f t="shared" si="46"/>
        <v>3100</v>
      </c>
    </row>
    <row r="145" spans="2:8" x14ac:dyDescent="0.25">
      <c r="B145" s="159" t="s">
        <v>128</v>
      </c>
      <c r="C145" s="159"/>
      <c r="D145" s="93">
        <v>3054.63</v>
      </c>
      <c r="E145" s="93">
        <v>3200</v>
      </c>
      <c r="F145" s="93">
        <v>3100</v>
      </c>
      <c r="G145" s="93">
        <v>3100</v>
      </c>
      <c r="H145" s="93">
        <v>3100</v>
      </c>
    </row>
    <row r="146" spans="2:8" ht="15" customHeight="1" x14ac:dyDescent="0.25">
      <c r="B146" s="168" t="s">
        <v>129</v>
      </c>
      <c r="C146" s="168"/>
      <c r="D146" s="98">
        <f>SUM(D147)</f>
        <v>0</v>
      </c>
      <c r="E146" s="98">
        <f t="shared" ref="E146:H146" si="47">SUM(E147)</f>
        <v>0</v>
      </c>
      <c r="F146" s="98">
        <f t="shared" si="47"/>
        <v>0</v>
      </c>
      <c r="G146" s="98">
        <f t="shared" si="47"/>
        <v>0</v>
      </c>
      <c r="H146" s="98">
        <f t="shared" si="47"/>
        <v>0</v>
      </c>
    </row>
    <row r="147" spans="2:8" x14ac:dyDescent="0.25">
      <c r="B147" s="159" t="s">
        <v>130</v>
      </c>
      <c r="C147" s="159"/>
      <c r="D147" s="93">
        <v>0</v>
      </c>
      <c r="E147" s="93">
        <v>0</v>
      </c>
      <c r="F147" s="93">
        <v>0</v>
      </c>
      <c r="G147" s="93">
        <v>0</v>
      </c>
      <c r="H147" s="93">
        <v>0</v>
      </c>
    </row>
    <row r="148" spans="2:8" x14ac:dyDescent="0.25">
      <c r="B148" s="168" t="s">
        <v>131</v>
      </c>
      <c r="C148" s="168"/>
      <c r="D148" s="98">
        <f>SUM(D149:D151)</f>
        <v>0</v>
      </c>
      <c r="E148" s="98">
        <f t="shared" ref="E148:H148" si="48">SUM(E149:E151)</f>
        <v>0</v>
      </c>
      <c r="F148" s="98">
        <f t="shared" si="48"/>
        <v>0</v>
      </c>
      <c r="G148" s="98">
        <f t="shared" si="48"/>
        <v>0</v>
      </c>
      <c r="H148" s="98">
        <f t="shared" si="48"/>
        <v>0</v>
      </c>
    </row>
    <row r="149" spans="2:8" x14ac:dyDescent="0.25">
      <c r="B149" s="159" t="s">
        <v>132</v>
      </c>
      <c r="C149" s="159"/>
      <c r="D149" s="93">
        <v>0</v>
      </c>
      <c r="E149" s="93">
        <v>0</v>
      </c>
      <c r="F149" s="93">
        <v>0</v>
      </c>
      <c r="G149" s="93">
        <v>0</v>
      </c>
      <c r="H149" s="93">
        <v>0</v>
      </c>
    </row>
    <row r="150" spans="2:8" x14ac:dyDescent="0.25">
      <c r="B150" s="159" t="s">
        <v>133</v>
      </c>
      <c r="C150" s="159"/>
      <c r="D150" s="93">
        <v>0</v>
      </c>
      <c r="E150" s="93">
        <v>0</v>
      </c>
      <c r="F150" s="93">
        <v>0</v>
      </c>
      <c r="G150" s="93">
        <v>0</v>
      </c>
      <c r="H150" s="93">
        <v>0</v>
      </c>
    </row>
    <row r="151" spans="2:8" x14ac:dyDescent="0.25">
      <c r="B151" s="159" t="s">
        <v>134</v>
      </c>
      <c r="C151" s="159"/>
      <c r="D151" s="93">
        <v>0</v>
      </c>
      <c r="E151" s="93">
        <v>0</v>
      </c>
      <c r="F151" s="93">
        <v>0</v>
      </c>
      <c r="G151" s="93">
        <v>0</v>
      </c>
      <c r="H151" s="93">
        <v>0</v>
      </c>
    </row>
    <row r="152" spans="2:8" x14ac:dyDescent="0.25">
      <c r="B152" s="169" t="s">
        <v>82</v>
      </c>
      <c r="C152" s="169"/>
      <c r="D152" s="99">
        <f>SUM(D153,D155,D165)</f>
        <v>29326.91</v>
      </c>
      <c r="E152" s="99">
        <f t="shared" ref="E152:H152" si="49">SUM(E153,E155,E165)</f>
        <v>34426</v>
      </c>
      <c r="F152" s="99">
        <f t="shared" si="49"/>
        <v>5900</v>
      </c>
      <c r="G152" s="99">
        <f t="shared" si="49"/>
        <v>3500</v>
      </c>
      <c r="H152" s="99">
        <f t="shared" si="49"/>
        <v>3500</v>
      </c>
    </row>
    <row r="153" spans="2:8" ht="15" customHeight="1" x14ac:dyDescent="0.25">
      <c r="B153" s="168" t="s">
        <v>115</v>
      </c>
      <c r="C153" s="168"/>
      <c r="D153" s="98">
        <f>D154</f>
        <v>0</v>
      </c>
      <c r="E153" s="98">
        <f t="shared" ref="E153:H153" si="50">E154</f>
        <v>0</v>
      </c>
      <c r="F153" s="98">
        <f t="shared" si="50"/>
        <v>0</v>
      </c>
      <c r="G153" s="98">
        <f t="shared" si="50"/>
        <v>0</v>
      </c>
      <c r="H153" s="98">
        <f t="shared" si="50"/>
        <v>0</v>
      </c>
    </row>
    <row r="154" spans="2:8" x14ac:dyDescent="0.25">
      <c r="B154" s="159" t="s">
        <v>116</v>
      </c>
      <c r="C154" s="159"/>
      <c r="D154" s="93">
        <v>0</v>
      </c>
      <c r="E154" s="93">
        <v>0</v>
      </c>
      <c r="F154" s="93">
        <v>0</v>
      </c>
      <c r="G154" s="93">
        <v>0</v>
      </c>
      <c r="H154" s="93">
        <v>0</v>
      </c>
    </row>
    <row r="155" spans="2:8" ht="15" customHeight="1" x14ac:dyDescent="0.25">
      <c r="B155" s="168" t="s">
        <v>83</v>
      </c>
      <c r="C155" s="168"/>
      <c r="D155" s="98">
        <f>SUM(D156:D164)</f>
        <v>29326.91</v>
      </c>
      <c r="E155" s="98">
        <f t="shared" ref="E155:H155" si="51">SUM(E156:E164)</f>
        <v>34426</v>
      </c>
      <c r="F155" s="98">
        <f>SUM(F156:F164)</f>
        <v>5900</v>
      </c>
      <c r="G155" s="98">
        <f t="shared" si="51"/>
        <v>3500</v>
      </c>
      <c r="H155" s="98">
        <f t="shared" si="51"/>
        <v>3500</v>
      </c>
    </row>
    <row r="156" spans="2:8" x14ac:dyDescent="0.25">
      <c r="B156" s="159" t="s">
        <v>268</v>
      </c>
      <c r="C156" s="159"/>
      <c r="D156" s="93">
        <v>29211</v>
      </c>
      <c r="E156" s="93">
        <v>0</v>
      </c>
      <c r="F156" s="93">
        <v>0</v>
      </c>
      <c r="G156" s="93">
        <v>0</v>
      </c>
      <c r="H156" s="93">
        <v>0</v>
      </c>
    </row>
    <row r="157" spans="2:8" x14ac:dyDescent="0.25">
      <c r="B157" s="159" t="s">
        <v>84</v>
      </c>
      <c r="C157" s="159"/>
      <c r="D157" s="93">
        <v>0</v>
      </c>
      <c r="E157" s="93">
        <v>34426</v>
      </c>
      <c r="F157" s="93">
        <v>1000</v>
      </c>
      <c r="G157" s="93">
        <v>1000</v>
      </c>
      <c r="H157" s="93">
        <v>1000</v>
      </c>
    </row>
    <row r="158" spans="2:8" x14ac:dyDescent="0.25">
      <c r="B158" s="159" t="s">
        <v>117</v>
      </c>
      <c r="C158" s="159"/>
      <c r="D158" s="93">
        <v>0</v>
      </c>
      <c r="E158" s="93">
        <v>0</v>
      </c>
      <c r="F158" s="93">
        <v>1700</v>
      </c>
      <c r="G158" s="93">
        <v>500</v>
      </c>
      <c r="H158" s="93">
        <v>500</v>
      </c>
    </row>
    <row r="159" spans="2:8" x14ac:dyDescent="0.25">
      <c r="B159" s="159" t="s">
        <v>118</v>
      </c>
      <c r="C159" s="159"/>
      <c r="D159" s="93">
        <v>0</v>
      </c>
      <c r="E159" s="93">
        <v>0</v>
      </c>
      <c r="F159" s="93">
        <v>500</v>
      </c>
      <c r="G159" s="93">
        <v>500</v>
      </c>
      <c r="H159" s="93">
        <v>500</v>
      </c>
    </row>
    <row r="160" spans="2:8" x14ac:dyDescent="0.25">
      <c r="B160" s="159" t="s">
        <v>119</v>
      </c>
      <c r="C160" s="159"/>
      <c r="D160" s="93">
        <v>0</v>
      </c>
      <c r="E160" s="93">
        <v>0</v>
      </c>
      <c r="F160" s="93">
        <v>400</v>
      </c>
      <c r="G160" s="93">
        <v>500</v>
      </c>
      <c r="H160" s="93">
        <v>500</v>
      </c>
    </row>
    <row r="161" spans="2:8" x14ac:dyDescent="0.25">
      <c r="B161" s="159" t="s">
        <v>135</v>
      </c>
      <c r="C161" s="159"/>
      <c r="D161" s="93">
        <v>0</v>
      </c>
      <c r="E161" s="93">
        <v>0</v>
      </c>
      <c r="F161" s="93">
        <v>0</v>
      </c>
      <c r="G161" s="93">
        <v>0</v>
      </c>
      <c r="H161" s="93">
        <v>0</v>
      </c>
    </row>
    <row r="162" spans="2:8" x14ac:dyDescent="0.25">
      <c r="B162" s="159" t="s">
        <v>85</v>
      </c>
      <c r="C162" s="159"/>
      <c r="D162" s="93">
        <v>115.91</v>
      </c>
      <c r="E162" s="93">
        <v>0</v>
      </c>
      <c r="F162" s="93">
        <v>1000</v>
      </c>
      <c r="G162" s="93">
        <v>1000</v>
      </c>
      <c r="H162" s="93">
        <v>1000</v>
      </c>
    </row>
    <row r="163" spans="2:8" x14ac:dyDescent="0.25">
      <c r="B163" s="159" t="s">
        <v>120</v>
      </c>
      <c r="C163" s="159"/>
      <c r="D163" s="93">
        <v>0</v>
      </c>
      <c r="E163" s="93">
        <v>0</v>
      </c>
      <c r="F163" s="93">
        <v>100</v>
      </c>
      <c r="G163" s="93">
        <v>0</v>
      </c>
      <c r="H163" s="93">
        <v>0</v>
      </c>
    </row>
    <row r="164" spans="2:8" x14ac:dyDescent="0.25">
      <c r="B164" s="160" t="s">
        <v>174</v>
      </c>
      <c r="C164" s="161"/>
      <c r="D164" s="93">
        <v>0</v>
      </c>
      <c r="E164" s="93">
        <v>0</v>
      </c>
      <c r="F164" s="93">
        <v>1200</v>
      </c>
      <c r="G164" s="93">
        <v>0</v>
      </c>
      <c r="H164" s="93">
        <v>0</v>
      </c>
    </row>
    <row r="165" spans="2:8" ht="15" customHeight="1" x14ac:dyDescent="0.25">
      <c r="B165" s="168" t="s">
        <v>86</v>
      </c>
      <c r="C165" s="168"/>
      <c r="D165" s="98">
        <f>SUM(D166:D167)</f>
        <v>0</v>
      </c>
      <c r="E165" s="98">
        <f t="shared" ref="E165:H165" si="52">SUM(E166:E167)</f>
        <v>0</v>
      </c>
      <c r="F165" s="98">
        <f t="shared" si="52"/>
        <v>0</v>
      </c>
      <c r="G165" s="98">
        <f t="shared" si="52"/>
        <v>0</v>
      </c>
      <c r="H165" s="98">
        <f t="shared" si="52"/>
        <v>0</v>
      </c>
    </row>
    <row r="166" spans="2:8" x14ac:dyDescent="0.25">
      <c r="B166" s="159" t="s">
        <v>87</v>
      </c>
      <c r="C166" s="159"/>
      <c r="D166" s="93">
        <v>0</v>
      </c>
      <c r="E166" s="93">
        <v>0</v>
      </c>
      <c r="F166" s="93">
        <v>0</v>
      </c>
      <c r="G166" s="93">
        <v>0</v>
      </c>
      <c r="H166" s="93">
        <v>0</v>
      </c>
    </row>
    <row r="167" spans="2:8" x14ac:dyDescent="0.25">
      <c r="B167" s="159" t="s">
        <v>136</v>
      </c>
      <c r="C167" s="159"/>
      <c r="D167" s="93">
        <v>0</v>
      </c>
      <c r="E167" s="93">
        <v>0</v>
      </c>
      <c r="F167" s="93">
        <v>0</v>
      </c>
      <c r="G167" s="93">
        <v>0</v>
      </c>
      <c r="H167" s="93">
        <v>0</v>
      </c>
    </row>
    <row r="168" spans="2:8" x14ac:dyDescent="0.25">
      <c r="B168" s="119"/>
      <c r="C168" s="120"/>
      <c r="D168" s="93"/>
      <c r="E168" s="93"/>
      <c r="F168" s="93"/>
      <c r="G168" s="93"/>
      <c r="H168" s="93"/>
    </row>
    <row r="169" spans="2:8" x14ac:dyDescent="0.25">
      <c r="B169" s="170" t="s">
        <v>137</v>
      </c>
      <c r="C169" s="171"/>
      <c r="D169" s="121">
        <f>SUM(D179,D200)</f>
        <v>162571.72</v>
      </c>
      <c r="E169" s="121">
        <f t="shared" ref="E169" si="53">SUM(E179,E200)</f>
        <v>413330</v>
      </c>
      <c r="F169" s="121">
        <f>SUM(F179,F170,F200)</f>
        <v>425756</v>
      </c>
      <c r="G169" s="121">
        <f t="shared" ref="G169:H169" si="54">SUM(G179,G170,G200)</f>
        <v>686276</v>
      </c>
      <c r="H169" s="121">
        <f t="shared" si="54"/>
        <v>675682</v>
      </c>
    </row>
    <row r="170" spans="2:8" x14ac:dyDescent="0.25">
      <c r="B170" s="163" t="s">
        <v>271</v>
      </c>
      <c r="C170" s="163"/>
      <c r="D170" s="41">
        <f>SUM(D171,D174)</f>
        <v>0</v>
      </c>
      <c r="E170" s="41">
        <f>SUM(E171,E187)</f>
        <v>900</v>
      </c>
      <c r="F170" s="41">
        <f>SUM(F174,F171)</f>
        <v>100000</v>
      </c>
      <c r="G170" s="41">
        <f t="shared" ref="G170:H170" si="55">SUM(G174,G171)</f>
        <v>100000</v>
      </c>
      <c r="H170" s="41">
        <f t="shared" si="55"/>
        <v>100000</v>
      </c>
    </row>
    <row r="171" spans="2:8" x14ac:dyDescent="0.25">
      <c r="B171" s="169" t="s">
        <v>71</v>
      </c>
      <c r="C171" s="169"/>
      <c r="D171" s="99">
        <f>D172</f>
        <v>0</v>
      </c>
      <c r="E171" s="99">
        <f>E172</f>
        <v>0</v>
      </c>
      <c r="F171" s="99">
        <f>F172</f>
        <v>20000</v>
      </c>
      <c r="G171" s="99">
        <f t="shared" ref="G171:H171" si="56">G172</f>
        <v>20000</v>
      </c>
      <c r="H171" s="99">
        <f t="shared" si="56"/>
        <v>20000</v>
      </c>
    </row>
    <row r="172" spans="2:8" x14ac:dyDescent="0.25">
      <c r="B172" s="168" t="s">
        <v>76</v>
      </c>
      <c r="C172" s="168"/>
      <c r="D172" s="98">
        <f>D173</f>
        <v>0</v>
      </c>
      <c r="E172" s="98">
        <v>0</v>
      </c>
      <c r="F172" s="98">
        <f>F173</f>
        <v>20000</v>
      </c>
      <c r="G172" s="98">
        <f t="shared" ref="G172:H172" si="57">G173</f>
        <v>20000</v>
      </c>
      <c r="H172" s="98">
        <f t="shared" si="57"/>
        <v>20000</v>
      </c>
    </row>
    <row r="173" spans="2:8" x14ac:dyDescent="0.25">
      <c r="B173" s="159" t="s">
        <v>80</v>
      </c>
      <c r="C173" s="159"/>
      <c r="D173" s="112">
        <v>0</v>
      </c>
      <c r="E173" s="93">
        <v>0</v>
      </c>
      <c r="F173" s="93">
        <v>20000</v>
      </c>
      <c r="G173" s="93">
        <v>20000</v>
      </c>
      <c r="H173" s="93">
        <v>20000</v>
      </c>
    </row>
    <row r="174" spans="2:8" x14ac:dyDescent="0.25">
      <c r="B174" s="169" t="s">
        <v>82</v>
      </c>
      <c r="C174" s="169"/>
      <c r="D174" s="99">
        <f>SUM(D177,D175)</f>
        <v>0</v>
      </c>
      <c r="E174" s="99">
        <f>SUM(E177,E175)</f>
        <v>0</v>
      </c>
      <c r="F174" s="99">
        <f>SUM(F177,F175)</f>
        <v>80000</v>
      </c>
      <c r="G174" s="99">
        <f t="shared" ref="G174:H174" si="58">SUM(G177,G175)</f>
        <v>80000</v>
      </c>
      <c r="H174" s="99">
        <f t="shared" si="58"/>
        <v>80000</v>
      </c>
    </row>
    <row r="175" spans="2:8" x14ac:dyDescent="0.25">
      <c r="B175" s="168" t="s">
        <v>115</v>
      </c>
      <c r="C175" s="168"/>
      <c r="D175" s="98">
        <f>D176</f>
        <v>0</v>
      </c>
      <c r="E175" s="98">
        <f t="shared" ref="E175" si="59">E176</f>
        <v>0</v>
      </c>
      <c r="F175" s="98">
        <f>F176</f>
        <v>80000</v>
      </c>
      <c r="G175" s="98">
        <f t="shared" ref="G175:H175" si="60">G176</f>
        <v>80000</v>
      </c>
      <c r="H175" s="98">
        <f t="shared" si="60"/>
        <v>50000</v>
      </c>
    </row>
    <row r="176" spans="2:8" x14ac:dyDescent="0.25">
      <c r="B176" s="159" t="s">
        <v>116</v>
      </c>
      <c r="C176" s="159"/>
      <c r="D176" s="93">
        <v>0</v>
      </c>
      <c r="E176" s="93">
        <v>0</v>
      </c>
      <c r="F176" s="93">
        <v>80000</v>
      </c>
      <c r="G176" s="93">
        <v>80000</v>
      </c>
      <c r="H176" s="93">
        <v>50000</v>
      </c>
    </row>
    <row r="177" spans="2:8" x14ac:dyDescent="0.25">
      <c r="B177" s="168" t="s">
        <v>83</v>
      </c>
      <c r="C177" s="168"/>
      <c r="D177" s="98">
        <f>D178</f>
        <v>0</v>
      </c>
      <c r="E177" s="98">
        <f>E178</f>
        <v>0</v>
      </c>
      <c r="F177" s="98">
        <f>F178</f>
        <v>0</v>
      </c>
      <c r="G177" s="98">
        <f t="shared" ref="G177:H177" si="61">G178</f>
        <v>0</v>
      </c>
      <c r="H177" s="98">
        <f t="shared" si="61"/>
        <v>30000</v>
      </c>
    </row>
    <row r="178" spans="2:8" x14ac:dyDescent="0.25">
      <c r="B178" s="159" t="s">
        <v>84</v>
      </c>
      <c r="C178" s="159"/>
      <c r="D178" s="93">
        <v>0</v>
      </c>
      <c r="E178" s="93">
        <v>0</v>
      </c>
      <c r="F178" s="93">
        <v>0</v>
      </c>
      <c r="G178" s="93">
        <v>0</v>
      </c>
      <c r="H178" s="93">
        <v>30000</v>
      </c>
    </row>
    <row r="179" spans="2:8" x14ac:dyDescent="0.25">
      <c r="B179" s="163" t="s">
        <v>171</v>
      </c>
      <c r="C179" s="163"/>
      <c r="D179" s="41">
        <f>SUM(D180,D195)</f>
        <v>15622.68</v>
      </c>
      <c r="E179" s="41">
        <f t="shared" ref="E179:H179" si="62">SUM(E180,E195)</f>
        <v>37362</v>
      </c>
      <c r="F179" s="41">
        <f t="shared" si="62"/>
        <v>0</v>
      </c>
      <c r="G179" s="41">
        <f t="shared" si="62"/>
        <v>0</v>
      </c>
      <c r="H179" s="41">
        <f t="shared" si="62"/>
        <v>0</v>
      </c>
    </row>
    <row r="180" spans="2:8" x14ac:dyDescent="0.25">
      <c r="B180" s="169" t="s">
        <v>71</v>
      </c>
      <c r="C180" s="169"/>
      <c r="D180" s="99">
        <f>SUM(D181,D185)</f>
        <v>12796.64</v>
      </c>
      <c r="E180" s="99">
        <f t="shared" ref="E180:H180" si="63">SUM(E181,E185)</f>
        <v>36050</v>
      </c>
      <c r="F180" s="99">
        <f t="shared" si="63"/>
        <v>0</v>
      </c>
      <c r="G180" s="99">
        <f t="shared" si="63"/>
        <v>0</v>
      </c>
      <c r="H180" s="99">
        <f t="shared" si="63"/>
        <v>0</v>
      </c>
    </row>
    <row r="181" spans="2:8" x14ac:dyDescent="0.25">
      <c r="B181" s="168" t="s">
        <v>72</v>
      </c>
      <c r="C181" s="168"/>
      <c r="D181" s="98">
        <f>SUM(D182:D184)</f>
        <v>12143.17</v>
      </c>
      <c r="E181" s="98">
        <f>SUM(E182:E184)</f>
        <v>21120</v>
      </c>
      <c r="F181" s="98">
        <f t="shared" ref="F181:H181" si="64">SUM(F182:F184)</f>
        <v>0</v>
      </c>
      <c r="G181" s="98">
        <f t="shared" si="64"/>
        <v>0</v>
      </c>
      <c r="H181" s="98">
        <f t="shared" si="64"/>
        <v>0</v>
      </c>
    </row>
    <row r="182" spans="2:8" x14ac:dyDescent="0.25">
      <c r="B182" s="159" t="s">
        <v>73</v>
      </c>
      <c r="C182" s="159"/>
      <c r="D182" s="40">
        <v>10011.32</v>
      </c>
      <c r="E182" s="93">
        <v>17648</v>
      </c>
      <c r="F182" s="93">
        <v>0</v>
      </c>
      <c r="G182" s="93">
        <v>0</v>
      </c>
      <c r="H182" s="93">
        <v>0</v>
      </c>
    </row>
    <row r="183" spans="2:8" x14ac:dyDescent="0.25">
      <c r="B183" s="159" t="s">
        <v>74</v>
      </c>
      <c r="C183" s="159"/>
      <c r="D183" s="40">
        <v>480</v>
      </c>
      <c r="E183" s="93">
        <v>560</v>
      </c>
      <c r="F183" s="93">
        <v>0</v>
      </c>
      <c r="G183" s="93">
        <v>0</v>
      </c>
      <c r="H183" s="93">
        <v>0</v>
      </c>
    </row>
    <row r="184" spans="2:8" x14ac:dyDescent="0.25">
      <c r="B184" s="159" t="s">
        <v>75</v>
      </c>
      <c r="C184" s="159"/>
      <c r="D184" s="40">
        <v>1651.85</v>
      </c>
      <c r="E184" s="93">
        <v>2912</v>
      </c>
      <c r="F184" s="93">
        <v>0</v>
      </c>
      <c r="G184" s="93">
        <v>0</v>
      </c>
      <c r="H184" s="93">
        <v>0</v>
      </c>
    </row>
    <row r="185" spans="2:8" x14ac:dyDescent="0.25">
      <c r="B185" s="168" t="s">
        <v>76</v>
      </c>
      <c r="C185" s="168"/>
      <c r="D185" s="98">
        <f>SUM(D186:D194)</f>
        <v>653.47</v>
      </c>
      <c r="E185" s="98">
        <f>SUM(E186:E194)</f>
        <v>14930</v>
      </c>
      <c r="F185" s="98">
        <f t="shared" ref="F185:H185" si="65">SUM(F186:F194)</f>
        <v>0</v>
      </c>
      <c r="G185" s="98">
        <f t="shared" si="65"/>
        <v>0</v>
      </c>
      <c r="H185" s="98">
        <f t="shared" si="65"/>
        <v>0</v>
      </c>
    </row>
    <row r="186" spans="2:8" x14ac:dyDescent="0.25">
      <c r="B186" s="159" t="s">
        <v>91</v>
      </c>
      <c r="C186" s="159"/>
      <c r="D186" s="114">
        <v>132</v>
      </c>
      <c r="E186" s="93">
        <v>938</v>
      </c>
      <c r="F186" s="93">
        <v>0</v>
      </c>
      <c r="G186" s="93">
        <v>0</v>
      </c>
      <c r="H186" s="93">
        <v>0</v>
      </c>
    </row>
    <row r="187" spans="2:8" x14ac:dyDescent="0.25">
      <c r="B187" s="159" t="s">
        <v>77</v>
      </c>
      <c r="C187" s="159"/>
      <c r="D187" s="112">
        <v>521.47</v>
      </c>
      <c r="E187" s="93">
        <v>900</v>
      </c>
      <c r="F187" s="93">
        <v>0</v>
      </c>
      <c r="G187" s="93">
        <v>0</v>
      </c>
      <c r="H187" s="93">
        <v>0</v>
      </c>
    </row>
    <row r="188" spans="2:8" x14ac:dyDescent="0.25">
      <c r="B188" s="159" t="s">
        <v>93</v>
      </c>
      <c r="C188" s="159"/>
      <c r="D188" s="112">
        <v>0</v>
      </c>
      <c r="E188" s="93">
        <v>3813</v>
      </c>
      <c r="F188" s="93">
        <v>0</v>
      </c>
      <c r="G188" s="93">
        <v>0</v>
      </c>
      <c r="H188" s="93">
        <v>0</v>
      </c>
    </row>
    <row r="189" spans="2:8" x14ac:dyDescent="0.25">
      <c r="B189" s="159" t="s">
        <v>94</v>
      </c>
      <c r="C189" s="159"/>
      <c r="D189" s="112">
        <v>0</v>
      </c>
      <c r="E189" s="93">
        <v>1416</v>
      </c>
      <c r="F189" s="93">
        <v>0</v>
      </c>
      <c r="G189" s="93">
        <v>0</v>
      </c>
      <c r="H189" s="93">
        <v>0</v>
      </c>
    </row>
    <row r="190" spans="2:8" x14ac:dyDescent="0.25">
      <c r="B190" s="159" t="s">
        <v>97</v>
      </c>
      <c r="C190" s="159"/>
      <c r="D190" s="112">
        <v>0</v>
      </c>
      <c r="E190" s="93">
        <v>363</v>
      </c>
      <c r="F190" s="93">
        <v>0</v>
      </c>
      <c r="G190" s="93">
        <v>0</v>
      </c>
      <c r="H190" s="93">
        <v>0</v>
      </c>
    </row>
    <row r="191" spans="2:8" x14ac:dyDescent="0.25">
      <c r="B191" s="159" t="s">
        <v>100</v>
      </c>
      <c r="C191" s="159"/>
      <c r="D191" s="112">
        <v>0</v>
      </c>
      <c r="E191" s="93">
        <v>5000</v>
      </c>
      <c r="F191" s="93">
        <v>0</v>
      </c>
      <c r="G191" s="93">
        <v>0</v>
      </c>
      <c r="H191" s="93">
        <v>0</v>
      </c>
    </row>
    <row r="192" spans="2:8" x14ac:dyDescent="0.25">
      <c r="B192" s="159" t="s">
        <v>80</v>
      </c>
      <c r="C192" s="159"/>
      <c r="D192" s="112">
        <v>0</v>
      </c>
      <c r="E192" s="112">
        <v>0</v>
      </c>
      <c r="F192" s="93">
        <v>0</v>
      </c>
      <c r="G192" s="93">
        <v>0</v>
      </c>
      <c r="H192" s="93">
        <v>0</v>
      </c>
    </row>
    <row r="193" spans="2:8" ht="15" customHeight="1" x14ac:dyDescent="0.25">
      <c r="B193" s="159" t="s">
        <v>104</v>
      </c>
      <c r="C193" s="159"/>
      <c r="D193" s="112">
        <v>0</v>
      </c>
      <c r="E193" s="112">
        <v>0</v>
      </c>
      <c r="F193" s="93">
        <v>0</v>
      </c>
      <c r="G193" s="93">
        <v>0</v>
      </c>
      <c r="H193" s="93">
        <v>0</v>
      </c>
    </row>
    <row r="194" spans="2:8" x14ac:dyDescent="0.25">
      <c r="B194" s="159" t="s">
        <v>107</v>
      </c>
      <c r="C194" s="159"/>
      <c r="D194" s="112">
        <v>0</v>
      </c>
      <c r="E194" s="112">
        <v>2500</v>
      </c>
      <c r="F194" s="93">
        <v>0</v>
      </c>
      <c r="G194" s="93">
        <v>0</v>
      </c>
      <c r="H194" s="93">
        <v>0</v>
      </c>
    </row>
    <row r="195" spans="2:8" x14ac:dyDescent="0.25">
      <c r="B195" s="169" t="s">
        <v>82</v>
      </c>
      <c r="C195" s="169"/>
      <c r="D195" s="99">
        <f>D196</f>
        <v>2826.04</v>
      </c>
      <c r="E195" s="99">
        <f t="shared" ref="E195:H195" si="66">E196</f>
        <v>1312</v>
      </c>
      <c r="F195" s="99">
        <f t="shared" si="66"/>
        <v>0</v>
      </c>
      <c r="G195" s="99">
        <f t="shared" si="66"/>
        <v>0</v>
      </c>
      <c r="H195" s="99">
        <f t="shared" si="66"/>
        <v>0</v>
      </c>
    </row>
    <row r="196" spans="2:8" ht="15" customHeight="1" x14ac:dyDescent="0.25">
      <c r="B196" s="168" t="s">
        <v>83</v>
      </c>
      <c r="C196" s="168"/>
      <c r="D196" s="98">
        <f>SUM(D197:D199)</f>
        <v>2826.04</v>
      </c>
      <c r="E196" s="98">
        <f t="shared" ref="E196:H196" si="67">SUM(E197:E199)</f>
        <v>1312</v>
      </c>
      <c r="F196" s="98">
        <f t="shared" si="67"/>
        <v>0</v>
      </c>
      <c r="G196" s="98">
        <f t="shared" si="67"/>
        <v>0</v>
      </c>
      <c r="H196" s="98">
        <f t="shared" si="67"/>
        <v>0</v>
      </c>
    </row>
    <row r="197" spans="2:8" x14ac:dyDescent="0.25">
      <c r="B197" s="159" t="s">
        <v>117</v>
      </c>
      <c r="C197" s="159"/>
      <c r="D197" s="112">
        <v>1162.4000000000001</v>
      </c>
      <c r="E197" s="93">
        <v>0</v>
      </c>
      <c r="F197" s="93">
        <v>0</v>
      </c>
      <c r="G197" s="93">
        <v>0</v>
      </c>
      <c r="H197" s="93">
        <v>0</v>
      </c>
    </row>
    <row r="198" spans="2:8" x14ac:dyDescent="0.25">
      <c r="B198" s="159" t="s">
        <v>119</v>
      </c>
      <c r="C198" s="159"/>
      <c r="D198" s="93">
        <v>0</v>
      </c>
      <c r="E198" s="93">
        <v>0</v>
      </c>
      <c r="F198" s="93">
        <v>0</v>
      </c>
      <c r="G198" s="93">
        <v>0</v>
      </c>
      <c r="H198" s="93">
        <v>0</v>
      </c>
    </row>
    <row r="199" spans="2:8" x14ac:dyDescent="0.25">
      <c r="B199" s="159" t="s">
        <v>85</v>
      </c>
      <c r="C199" s="159"/>
      <c r="D199" s="93">
        <v>1663.64</v>
      </c>
      <c r="E199" s="93">
        <v>1312</v>
      </c>
      <c r="F199" s="93">
        <v>0</v>
      </c>
      <c r="G199" s="93">
        <v>0</v>
      </c>
      <c r="H199" s="93">
        <v>0</v>
      </c>
    </row>
    <row r="200" spans="2:8" x14ac:dyDescent="0.25">
      <c r="B200" s="163" t="s">
        <v>138</v>
      </c>
      <c r="C200" s="163"/>
      <c r="D200" s="41">
        <f>SUM(D218,D201)</f>
        <v>146949.04</v>
      </c>
      <c r="E200" s="41">
        <f>SUM(E218,E201)</f>
        <v>375968</v>
      </c>
      <c r="F200" s="41">
        <f>SUM(F218,F201)</f>
        <v>325756</v>
      </c>
      <c r="G200" s="41">
        <f>SUM(G218,G201)</f>
        <v>586276</v>
      </c>
      <c r="H200" s="41">
        <f>SUM(H218,H201)</f>
        <v>575682</v>
      </c>
    </row>
    <row r="201" spans="2:8" x14ac:dyDescent="0.25">
      <c r="B201" s="169" t="s">
        <v>71</v>
      </c>
      <c r="C201" s="169"/>
      <c r="D201" s="99">
        <f>SUM(D202,D204)</f>
        <v>29923.739999999998</v>
      </c>
      <c r="E201" s="99">
        <f>SUM(E204,E202)</f>
        <v>91962</v>
      </c>
      <c r="F201" s="99">
        <f t="shared" ref="F201:H201" si="68">F204</f>
        <v>7280</v>
      </c>
      <c r="G201" s="99">
        <f t="shared" si="68"/>
        <v>0</v>
      </c>
      <c r="H201" s="99">
        <f t="shared" si="68"/>
        <v>17504</v>
      </c>
    </row>
    <row r="202" spans="2:8" x14ac:dyDescent="0.25">
      <c r="B202" s="168" t="s">
        <v>72</v>
      </c>
      <c r="C202" s="168"/>
      <c r="D202" s="98">
        <f t="shared" ref="D202:H202" si="69">D203</f>
        <v>623.48</v>
      </c>
      <c r="E202" s="98">
        <f t="shared" si="69"/>
        <v>0</v>
      </c>
      <c r="F202" s="98">
        <f t="shared" si="69"/>
        <v>0</v>
      </c>
      <c r="G202" s="98">
        <f t="shared" si="69"/>
        <v>0</v>
      </c>
      <c r="H202" s="98">
        <f t="shared" si="69"/>
        <v>0</v>
      </c>
    </row>
    <row r="203" spans="2:8" x14ac:dyDescent="0.25">
      <c r="B203" s="159" t="s">
        <v>123</v>
      </c>
      <c r="C203" s="159"/>
      <c r="D203" s="93">
        <v>623.48</v>
      </c>
      <c r="E203" s="93">
        <v>0</v>
      </c>
      <c r="F203" s="93">
        <v>0</v>
      </c>
      <c r="G203" s="93">
        <v>0</v>
      </c>
      <c r="H203" s="93">
        <v>0</v>
      </c>
    </row>
    <row r="204" spans="2:8" x14ac:dyDescent="0.25">
      <c r="B204" s="168" t="s">
        <v>76</v>
      </c>
      <c r="C204" s="168"/>
      <c r="D204" s="98">
        <f>SUM(D205:D217)</f>
        <v>29300.26</v>
      </c>
      <c r="E204" s="98">
        <f t="shared" ref="E204:H204" si="70">SUM(E205:E217)</f>
        <v>91962</v>
      </c>
      <c r="F204" s="98">
        <f t="shared" si="70"/>
        <v>7280</v>
      </c>
      <c r="G204" s="98">
        <f t="shared" si="70"/>
        <v>0</v>
      </c>
      <c r="H204" s="98">
        <f t="shared" si="70"/>
        <v>17504</v>
      </c>
    </row>
    <row r="205" spans="2:8" x14ac:dyDescent="0.25">
      <c r="B205" s="159" t="s">
        <v>78</v>
      </c>
      <c r="C205" s="159"/>
      <c r="D205" s="93">
        <v>0</v>
      </c>
      <c r="E205" s="93">
        <v>219</v>
      </c>
      <c r="F205" s="93">
        <v>0</v>
      </c>
      <c r="G205" s="93">
        <v>0</v>
      </c>
      <c r="H205" s="93">
        <v>0</v>
      </c>
    </row>
    <row r="206" spans="2:8" x14ac:dyDescent="0.25">
      <c r="B206" s="159" t="s">
        <v>79</v>
      </c>
      <c r="C206" s="159"/>
      <c r="D206" s="93">
        <v>0</v>
      </c>
      <c r="E206" s="93">
        <v>1520</v>
      </c>
      <c r="F206" s="93">
        <v>0</v>
      </c>
      <c r="G206" s="93">
        <v>0</v>
      </c>
      <c r="H206" s="93">
        <v>0</v>
      </c>
    </row>
    <row r="207" spans="2:8" x14ac:dyDescent="0.25">
      <c r="B207" s="159" t="s">
        <v>283</v>
      </c>
      <c r="C207" s="159"/>
      <c r="D207" s="93">
        <v>0</v>
      </c>
      <c r="E207" s="93">
        <v>1619</v>
      </c>
      <c r="F207" s="93">
        <v>0</v>
      </c>
      <c r="G207" s="93">
        <v>0</v>
      </c>
      <c r="H207" s="93">
        <v>0</v>
      </c>
    </row>
    <row r="208" spans="2:8" x14ac:dyDescent="0.25">
      <c r="B208" s="159" t="s">
        <v>96</v>
      </c>
      <c r="C208" s="159"/>
      <c r="D208" s="93">
        <v>0</v>
      </c>
      <c r="E208" s="93">
        <v>1259</v>
      </c>
      <c r="F208" s="93">
        <v>0</v>
      </c>
      <c r="G208" s="93">
        <v>0</v>
      </c>
      <c r="H208" s="93">
        <v>0</v>
      </c>
    </row>
    <row r="209" spans="2:8" x14ac:dyDescent="0.25">
      <c r="B209" s="159" t="s">
        <v>99</v>
      </c>
      <c r="C209" s="159"/>
      <c r="D209" s="93">
        <v>0</v>
      </c>
      <c r="E209" s="93">
        <v>1872</v>
      </c>
      <c r="F209" s="93">
        <v>0</v>
      </c>
      <c r="G209" s="93">
        <v>0</v>
      </c>
      <c r="H209" s="93">
        <v>10295</v>
      </c>
    </row>
    <row r="210" spans="2:8" x14ac:dyDescent="0.25">
      <c r="B210" s="159" t="s">
        <v>100</v>
      </c>
      <c r="C210" s="159"/>
      <c r="D210" s="93">
        <v>0</v>
      </c>
      <c r="E210" s="93">
        <v>1780</v>
      </c>
      <c r="F210" s="93">
        <v>0</v>
      </c>
      <c r="G210" s="93">
        <v>0</v>
      </c>
      <c r="H210" s="93">
        <v>0</v>
      </c>
    </row>
    <row r="211" spans="2:8" x14ac:dyDescent="0.25">
      <c r="B211" s="159" t="s">
        <v>101</v>
      </c>
      <c r="C211" s="159"/>
      <c r="D211" s="93">
        <v>0</v>
      </c>
      <c r="E211" s="93">
        <v>0</v>
      </c>
      <c r="F211" s="93">
        <v>0</v>
      </c>
      <c r="G211" s="93">
        <v>0</v>
      </c>
      <c r="H211" s="93">
        <v>6209</v>
      </c>
    </row>
    <row r="212" spans="2:8" x14ac:dyDescent="0.25">
      <c r="B212" s="159" t="s">
        <v>102</v>
      </c>
      <c r="C212" s="159"/>
      <c r="D212" s="93">
        <v>0</v>
      </c>
      <c r="E212" s="93">
        <v>0</v>
      </c>
      <c r="F212" s="93">
        <v>0</v>
      </c>
      <c r="G212" s="93">
        <v>0</v>
      </c>
      <c r="H212" s="93">
        <v>0</v>
      </c>
    </row>
    <row r="213" spans="2:8" x14ac:dyDescent="0.25">
      <c r="B213" s="159" t="s">
        <v>80</v>
      </c>
      <c r="C213" s="159"/>
      <c r="D213" s="93">
        <v>29300.26</v>
      </c>
      <c r="E213" s="93">
        <v>43216</v>
      </c>
      <c r="F213" s="93">
        <v>7280</v>
      </c>
      <c r="G213" s="93">
        <v>0</v>
      </c>
      <c r="H213" s="93">
        <v>0</v>
      </c>
    </row>
    <row r="214" spans="2:8" x14ac:dyDescent="0.25">
      <c r="B214" s="159" t="s">
        <v>81</v>
      </c>
      <c r="C214" s="159"/>
      <c r="D214" s="93">
        <v>0</v>
      </c>
      <c r="E214" s="93">
        <v>20206</v>
      </c>
      <c r="F214" s="93">
        <v>0</v>
      </c>
      <c r="G214" s="93">
        <v>0</v>
      </c>
      <c r="H214" s="93">
        <v>0</v>
      </c>
    </row>
    <row r="215" spans="2:8" x14ac:dyDescent="0.25">
      <c r="B215" s="159" t="s">
        <v>104</v>
      </c>
      <c r="C215" s="159"/>
      <c r="D215" s="93">
        <v>0</v>
      </c>
      <c r="E215" s="93">
        <v>271</v>
      </c>
      <c r="F215" s="93">
        <v>0</v>
      </c>
      <c r="G215" s="93">
        <v>0</v>
      </c>
      <c r="H215" s="93">
        <v>0</v>
      </c>
    </row>
    <row r="216" spans="2:8" x14ac:dyDescent="0.25">
      <c r="B216" s="159" t="s">
        <v>105</v>
      </c>
      <c r="C216" s="159"/>
      <c r="D216" s="93">
        <v>0</v>
      </c>
      <c r="E216" s="93">
        <v>0</v>
      </c>
      <c r="F216" s="93">
        <v>0</v>
      </c>
      <c r="G216" s="93">
        <v>0</v>
      </c>
      <c r="H216" s="93">
        <v>1000</v>
      </c>
    </row>
    <row r="217" spans="2:8" x14ac:dyDescent="0.25">
      <c r="B217" s="159" t="s">
        <v>106</v>
      </c>
      <c r="C217" s="159"/>
      <c r="D217" s="93">
        <v>0</v>
      </c>
      <c r="E217" s="93">
        <v>20000</v>
      </c>
      <c r="F217" s="93">
        <v>0</v>
      </c>
      <c r="G217" s="93">
        <v>0</v>
      </c>
      <c r="H217" s="93">
        <v>0</v>
      </c>
    </row>
    <row r="218" spans="2:8" x14ac:dyDescent="0.25">
      <c r="B218" s="169" t="s">
        <v>82</v>
      </c>
      <c r="C218" s="169"/>
      <c r="D218" s="99">
        <f>SUM(D230,D219,D221)</f>
        <v>117025.3</v>
      </c>
      <c r="E218" s="99">
        <f t="shared" ref="E218:H218" si="71">SUM(E230,E219,E221)</f>
        <v>284006</v>
      </c>
      <c r="F218" s="99">
        <f t="shared" si="71"/>
        <v>318476</v>
      </c>
      <c r="G218" s="99">
        <f t="shared" si="71"/>
        <v>586276</v>
      </c>
      <c r="H218" s="99">
        <f t="shared" si="71"/>
        <v>558178</v>
      </c>
    </row>
    <row r="219" spans="2:8" ht="15" customHeight="1" x14ac:dyDescent="0.25">
      <c r="B219" s="168" t="s">
        <v>115</v>
      </c>
      <c r="C219" s="168"/>
      <c r="D219" s="98">
        <f>D220</f>
        <v>1600</v>
      </c>
      <c r="E219" s="98">
        <f t="shared" ref="E219:H219" si="72">E220</f>
        <v>8500</v>
      </c>
      <c r="F219" s="98">
        <f t="shared" si="72"/>
        <v>315687</v>
      </c>
      <c r="G219" s="98">
        <f t="shared" si="72"/>
        <v>586276</v>
      </c>
      <c r="H219" s="98">
        <f t="shared" si="72"/>
        <v>444973</v>
      </c>
    </row>
    <row r="220" spans="2:8" x14ac:dyDescent="0.25">
      <c r="B220" s="159" t="s">
        <v>116</v>
      </c>
      <c r="C220" s="159"/>
      <c r="D220" s="93">
        <v>1600</v>
      </c>
      <c r="E220" s="93">
        <v>8500</v>
      </c>
      <c r="F220" s="93">
        <v>315687</v>
      </c>
      <c r="G220" s="93">
        <v>586276</v>
      </c>
      <c r="H220" s="93">
        <v>444973</v>
      </c>
    </row>
    <row r="221" spans="2:8" ht="15" customHeight="1" x14ac:dyDescent="0.25">
      <c r="B221" s="168" t="s">
        <v>83</v>
      </c>
      <c r="C221" s="168"/>
      <c r="D221" s="98">
        <f>SUM(D222:D229)</f>
        <v>115425.3</v>
      </c>
      <c r="E221" s="98">
        <f t="shared" ref="E221:H221" si="73">SUM(E222:E229)</f>
        <v>275506</v>
      </c>
      <c r="F221" s="98">
        <f t="shared" si="73"/>
        <v>2789</v>
      </c>
      <c r="G221" s="98">
        <f t="shared" si="73"/>
        <v>0</v>
      </c>
      <c r="H221" s="98">
        <f t="shared" si="73"/>
        <v>113205</v>
      </c>
    </row>
    <row r="222" spans="2:8" ht="15" customHeight="1" x14ac:dyDescent="0.25">
      <c r="B222" s="159" t="s">
        <v>175</v>
      </c>
      <c r="C222" s="159"/>
      <c r="D222" s="112">
        <v>51258.1</v>
      </c>
      <c r="E222" s="93">
        <v>0</v>
      </c>
      <c r="F222" s="93">
        <v>0</v>
      </c>
      <c r="G222" s="93">
        <v>0</v>
      </c>
      <c r="H222" s="93">
        <v>0</v>
      </c>
    </row>
    <row r="223" spans="2:8" x14ac:dyDescent="0.25">
      <c r="B223" s="159" t="s">
        <v>84</v>
      </c>
      <c r="C223" s="159"/>
      <c r="D223" s="112">
        <v>44004</v>
      </c>
      <c r="E223" s="93">
        <v>241644</v>
      </c>
      <c r="F223" s="93">
        <v>0</v>
      </c>
      <c r="G223" s="93">
        <v>0</v>
      </c>
      <c r="H223" s="93">
        <v>113205</v>
      </c>
    </row>
    <row r="224" spans="2:8" x14ac:dyDescent="0.25">
      <c r="B224" s="159" t="s">
        <v>117</v>
      </c>
      <c r="C224" s="159"/>
      <c r="D224" s="93">
        <v>0</v>
      </c>
      <c r="E224" s="93">
        <v>1416</v>
      </c>
      <c r="F224" s="93">
        <v>2789</v>
      </c>
      <c r="G224" s="93">
        <v>0</v>
      </c>
      <c r="H224" s="93">
        <v>0</v>
      </c>
    </row>
    <row r="225" spans="2:8" x14ac:dyDescent="0.25">
      <c r="B225" s="159" t="s">
        <v>118</v>
      </c>
      <c r="C225" s="159"/>
      <c r="D225" s="124">
        <v>0</v>
      </c>
      <c r="E225" s="93">
        <v>940</v>
      </c>
      <c r="F225" s="93">
        <v>0</v>
      </c>
      <c r="G225" s="93">
        <v>0</v>
      </c>
      <c r="H225" s="93">
        <v>0</v>
      </c>
    </row>
    <row r="226" spans="2:8" x14ac:dyDescent="0.25">
      <c r="B226" s="159" t="s">
        <v>119</v>
      </c>
      <c r="C226" s="159"/>
      <c r="D226" s="112">
        <v>9532.6</v>
      </c>
      <c r="E226" s="93">
        <v>2445</v>
      </c>
      <c r="F226" s="93">
        <v>0</v>
      </c>
      <c r="G226" s="93">
        <v>0</v>
      </c>
      <c r="H226" s="93">
        <v>0</v>
      </c>
    </row>
    <row r="227" spans="2:8" x14ac:dyDescent="0.25">
      <c r="B227" s="159" t="s">
        <v>85</v>
      </c>
      <c r="C227" s="159"/>
      <c r="D227" s="112">
        <v>9753.2000000000007</v>
      </c>
      <c r="E227" s="93">
        <v>9100</v>
      </c>
      <c r="F227" s="93">
        <v>0</v>
      </c>
      <c r="G227" s="93">
        <v>0</v>
      </c>
      <c r="H227" s="93">
        <v>0</v>
      </c>
    </row>
    <row r="228" spans="2:8" x14ac:dyDescent="0.25">
      <c r="B228" s="159" t="s">
        <v>120</v>
      </c>
      <c r="C228" s="159"/>
      <c r="D228" s="112">
        <v>0</v>
      </c>
      <c r="E228" s="93">
        <v>18961</v>
      </c>
      <c r="F228" s="93">
        <v>0</v>
      </c>
      <c r="G228" s="93">
        <v>0</v>
      </c>
      <c r="H228" s="93">
        <v>0</v>
      </c>
    </row>
    <row r="229" spans="2:8" ht="15" customHeight="1" x14ac:dyDescent="0.25">
      <c r="B229" s="159" t="s">
        <v>174</v>
      </c>
      <c r="C229" s="159"/>
      <c r="D229" s="112">
        <v>877.4</v>
      </c>
      <c r="E229" s="93">
        <v>1000</v>
      </c>
      <c r="F229" s="93">
        <v>0</v>
      </c>
      <c r="G229" s="93">
        <v>0</v>
      </c>
      <c r="H229" s="93">
        <v>0</v>
      </c>
    </row>
    <row r="230" spans="2:8" ht="15" customHeight="1" x14ac:dyDescent="0.25">
      <c r="B230" s="168" t="s">
        <v>86</v>
      </c>
      <c r="C230" s="168"/>
      <c r="D230" s="98">
        <f>D231</f>
        <v>0</v>
      </c>
      <c r="E230" s="98">
        <f t="shared" ref="E230:H230" si="74">E231</f>
        <v>0</v>
      </c>
      <c r="F230" s="98">
        <f t="shared" si="74"/>
        <v>0</v>
      </c>
      <c r="G230" s="98">
        <f t="shared" si="74"/>
        <v>0</v>
      </c>
      <c r="H230" s="98">
        <f t="shared" si="74"/>
        <v>0</v>
      </c>
    </row>
    <row r="231" spans="2:8" x14ac:dyDescent="0.25">
      <c r="B231" s="159" t="s">
        <v>87</v>
      </c>
      <c r="C231" s="159"/>
      <c r="D231" s="93">
        <v>0</v>
      </c>
      <c r="E231" s="93">
        <v>0</v>
      </c>
      <c r="F231" s="93">
        <v>0</v>
      </c>
      <c r="G231" s="93">
        <v>0</v>
      </c>
      <c r="H231" s="93">
        <v>0</v>
      </c>
    </row>
    <row r="232" spans="2:8" x14ac:dyDescent="0.25">
      <c r="B232" s="170" t="s">
        <v>139</v>
      </c>
      <c r="C232" s="171"/>
      <c r="D232" s="121">
        <f>D233</f>
        <v>4295.13</v>
      </c>
      <c r="E232" s="121">
        <f t="shared" ref="E232:H234" si="75">E233</f>
        <v>4830</v>
      </c>
      <c r="F232" s="121">
        <f t="shared" si="75"/>
        <v>5000</v>
      </c>
      <c r="G232" s="121">
        <f t="shared" si="75"/>
        <v>5000</v>
      </c>
      <c r="H232" s="121">
        <f t="shared" si="75"/>
        <v>5000</v>
      </c>
    </row>
    <row r="233" spans="2:8" x14ac:dyDescent="0.25">
      <c r="B233" s="163" t="s">
        <v>140</v>
      </c>
      <c r="C233" s="163"/>
      <c r="D233" s="41">
        <f>D234</f>
        <v>4295.13</v>
      </c>
      <c r="E233" s="41">
        <f t="shared" si="75"/>
        <v>4830</v>
      </c>
      <c r="F233" s="41">
        <f t="shared" si="75"/>
        <v>5000</v>
      </c>
      <c r="G233" s="41">
        <f t="shared" si="75"/>
        <v>5000</v>
      </c>
      <c r="H233" s="41">
        <f t="shared" si="75"/>
        <v>5000</v>
      </c>
    </row>
    <row r="234" spans="2:8" x14ac:dyDescent="0.25">
      <c r="B234" s="169" t="s">
        <v>71</v>
      </c>
      <c r="C234" s="169"/>
      <c r="D234" s="99">
        <f>D235</f>
        <v>4295.13</v>
      </c>
      <c r="E234" s="99">
        <f t="shared" si="75"/>
        <v>4830</v>
      </c>
      <c r="F234" s="99">
        <f t="shared" si="75"/>
        <v>5000</v>
      </c>
      <c r="G234" s="99">
        <f t="shared" si="75"/>
        <v>5000</v>
      </c>
      <c r="H234" s="99">
        <f t="shared" si="75"/>
        <v>5000</v>
      </c>
    </row>
    <row r="235" spans="2:8" x14ac:dyDescent="0.25">
      <c r="B235" s="168" t="s">
        <v>76</v>
      </c>
      <c r="C235" s="168"/>
      <c r="D235" s="98">
        <f>SUM(D236:D238)</f>
        <v>4295.13</v>
      </c>
      <c r="E235" s="98">
        <f t="shared" ref="E235:H235" si="76">SUM(E236:E238)</f>
        <v>4830</v>
      </c>
      <c r="F235" s="98">
        <f t="shared" si="76"/>
        <v>5000</v>
      </c>
      <c r="G235" s="98">
        <f t="shared" si="76"/>
        <v>5000</v>
      </c>
      <c r="H235" s="98">
        <f t="shared" si="76"/>
        <v>5000</v>
      </c>
    </row>
    <row r="236" spans="2:8" x14ac:dyDescent="0.25">
      <c r="B236" s="159" t="s">
        <v>96</v>
      </c>
      <c r="C236" s="159"/>
      <c r="D236" s="93">
        <v>0</v>
      </c>
      <c r="E236" s="93">
        <v>1900</v>
      </c>
      <c r="F236" s="93">
        <v>0</v>
      </c>
      <c r="G236" s="93">
        <v>0</v>
      </c>
      <c r="H236" s="93">
        <v>0</v>
      </c>
    </row>
    <row r="237" spans="2:8" x14ac:dyDescent="0.25">
      <c r="B237" s="159" t="s">
        <v>100</v>
      </c>
      <c r="C237" s="159"/>
      <c r="D237" s="93">
        <v>4295.13</v>
      </c>
      <c r="E237" s="93">
        <v>50</v>
      </c>
      <c r="F237" s="93">
        <v>5000</v>
      </c>
      <c r="G237" s="93">
        <v>5000</v>
      </c>
      <c r="H237" s="93">
        <v>5000</v>
      </c>
    </row>
    <row r="238" spans="2:8" x14ac:dyDescent="0.25">
      <c r="B238" s="159" t="s">
        <v>104</v>
      </c>
      <c r="C238" s="159"/>
      <c r="D238" s="93">
        <v>0</v>
      </c>
      <c r="E238" s="93">
        <v>2880</v>
      </c>
      <c r="F238" s="93">
        <v>0</v>
      </c>
      <c r="G238" s="93">
        <v>0</v>
      </c>
      <c r="H238" s="93">
        <v>0</v>
      </c>
    </row>
    <row r="239" spans="2:8" ht="15" customHeight="1" x14ac:dyDescent="0.25">
      <c r="B239" s="170" t="s">
        <v>141</v>
      </c>
      <c r="C239" s="171"/>
      <c r="D239" s="121">
        <f>D240</f>
        <v>1591.2000000000003</v>
      </c>
      <c r="E239" s="121">
        <f t="shared" ref="E239:H239" si="77">E240</f>
        <v>0</v>
      </c>
      <c r="F239" s="121">
        <f t="shared" si="77"/>
        <v>15000</v>
      </c>
      <c r="G239" s="121">
        <f t="shared" si="77"/>
        <v>0</v>
      </c>
      <c r="H239" s="121">
        <f t="shared" si="77"/>
        <v>0</v>
      </c>
    </row>
    <row r="240" spans="2:8" ht="15" customHeight="1" x14ac:dyDescent="0.25">
      <c r="B240" s="163" t="s">
        <v>142</v>
      </c>
      <c r="C240" s="163"/>
      <c r="D240" s="41">
        <f>SUM(D244,D241)</f>
        <v>1591.2000000000003</v>
      </c>
      <c r="E240" s="41">
        <f t="shared" ref="E240:H240" si="78">SUM(E244,E241)</f>
        <v>0</v>
      </c>
      <c r="F240" s="41">
        <f t="shared" si="78"/>
        <v>15000</v>
      </c>
      <c r="G240" s="41">
        <f t="shared" si="78"/>
        <v>0</v>
      </c>
      <c r="H240" s="41">
        <f t="shared" si="78"/>
        <v>0</v>
      </c>
    </row>
    <row r="241" spans="2:8" x14ac:dyDescent="0.25">
      <c r="B241" s="169" t="s">
        <v>71</v>
      </c>
      <c r="C241" s="169"/>
      <c r="D241" s="99">
        <f>D242</f>
        <v>389.42</v>
      </c>
      <c r="E241" s="99">
        <f t="shared" ref="E241:H241" si="79">E242</f>
        <v>0</v>
      </c>
      <c r="F241" s="99">
        <f t="shared" si="79"/>
        <v>0</v>
      </c>
      <c r="G241" s="99">
        <f t="shared" si="79"/>
        <v>0</v>
      </c>
      <c r="H241" s="99">
        <f t="shared" si="79"/>
        <v>0</v>
      </c>
    </row>
    <row r="242" spans="2:8" x14ac:dyDescent="0.25">
      <c r="B242" s="168" t="s">
        <v>76</v>
      </c>
      <c r="C242" s="168"/>
      <c r="D242" s="98">
        <f>D243</f>
        <v>389.42</v>
      </c>
      <c r="E242" s="98">
        <f t="shared" ref="E242:H242" si="80">E243</f>
        <v>0</v>
      </c>
      <c r="F242" s="98">
        <f t="shared" si="80"/>
        <v>0</v>
      </c>
      <c r="G242" s="98">
        <f t="shared" si="80"/>
        <v>0</v>
      </c>
      <c r="H242" s="98">
        <f t="shared" si="80"/>
        <v>0</v>
      </c>
    </row>
    <row r="243" spans="2:8" x14ac:dyDescent="0.25">
      <c r="B243" s="159" t="s">
        <v>99</v>
      </c>
      <c r="C243" s="159"/>
      <c r="D243" s="64">
        <v>389.42</v>
      </c>
      <c r="E243" s="93">
        <v>0</v>
      </c>
      <c r="F243" s="64">
        <v>0</v>
      </c>
      <c r="G243" s="64">
        <v>0</v>
      </c>
      <c r="H243" s="64">
        <v>0</v>
      </c>
    </row>
    <row r="244" spans="2:8" x14ac:dyDescent="0.25">
      <c r="B244" s="169" t="s">
        <v>82</v>
      </c>
      <c r="C244" s="169"/>
      <c r="D244" s="99">
        <f>D245</f>
        <v>1201.7800000000002</v>
      </c>
      <c r="E244" s="99">
        <f t="shared" ref="E244:H244" si="81">E245</f>
        <v>0</v>
      </c>
      <c r="F244" s="99">
        <f t="shared" si="81"/>
        <v>15000</v>
      </c>
      <c r="G244" s="99">
        <f t="shared" si="81"/>
        <v>0</v>
      </c>
      <c r="H244" s="99">
        <f t="shared" si="81"/>
        <v>0</v>
      </c>
    </row>
    <row r="245" spans="2:8" ht="15" customHeight="1" x14ac:dyDescent="0.25">
      <c r="B245" s="168" t="s">
        <v>83</v>
      </c>
      <c r="C245" s="168"/>
      <c r="D245" s="98">
        <f>SUM(D246:D252)</f>
        <v>1201.7800000000002</v>
      </c>
      <c r="E245" s="98">
        <f>SUM(E246:E252)</f>
        <v>0</v>
      </c>
      <c r="F245" s="98">
        <f>SUM(F246:F252)</f>
        <v>15000</v>
      </c>
      <c r="G245" s="98">
        <f t="shared" ref="G245:H245" si="82">SUM(G246:G252)</f>
        <v>0</v>
      </c>
      <c r="H245" s="98">
        <f t="shared" si="82"/>
        <v>0</v>
      </c>
    </row>
    <row r="246" spans="2:8" ht="15" customHeight="1" x14ac:dyDescent="0.25">
      <c r="B246" s="159" t="s">
        <v>84</v>
      </c>
      <c r="C246" s="159"/>
      <c r="D246" s="112">
        <v>107.28</v>
      </c>
      <c r="E246" s="93">
        <v>0</v>
      </c>
      <c r="F246" s="93">
        <v>0</v>
      </c>
      <c r="G246" s="93">
        <v>0</v>
      </c>
      <c r="H246" s="93">
        <v>0</v>
      </c>
    </row>
    <row r="247" spans="2:8" x14ac:dyDescent="0.25">
      <c r="B247" s="159" t="s">
        <v>117</v>
      </c>
      <c r="C247" s="159"/>
      <c r="D247" s="112">
        <v>290.60000000000002</v>
      </c>
      <c r="E247" s="93">
        <v>0</v>
      </c>
      <c r="F247" s="93">
        <v>0</v>
      </c>
      <c r="G247" s="93">
        <v>0</v>
      </c>
      <c r="H247" s="93">
        <v>0</v>
      </c>
    </row>
    <row r="248" spans="2:8" x14ac:dyDescent="0.25">
      <c r="B248" s="159" t="s">
        <v>118</v>
      </c>
      <c r="C248" s="159"/>
      <c r="D248" s="112">
        <v>0</v>
      </c>
      <c r="E248" s="93">
        <v>0</v>
      </c>
      <c r="F248" s="93">
        <v>0</v>
      </c>
      <c r="G248" s="93">
        <v>0</v>
      </c>
      <c r="H248" s="93">
        <v>0</v>
      </c>
    </row>
    <row r="249" spans="2:8" x14ac:dyDescent="0.25">
      <c r="B249" s="159" t="s">
        <v>119</v>
      </c>
      <c r="C249" s="159"/>
      <c r="D249" s="112">
        <v>0</v>
      </c>
      <c r="E249" s="93">
        <v>0</v>
      </c>
      <c r="F249" s="93">
        <v>0</v>
      </c>
      <c r="G249" s="93">
        <v>0</v>
      </c>
      <c r="H249" s="93">
        <v>0</v>
      </c>
    </row>
    <row r="250" spans="2:8" x14ac:dyDescent="0.25">
      <c r="B250" s="159" t="s">
        <v>85</v>
      </c>
      <c r="C250" s="159"/>
      <c r="D250" s="112">
        <v>321.3</v>
      </c>
      <c r="E250" s="93">
        <v>0</v>
      </c>
      <c r="F250" s="93">
        <v>0</v>
      </c>
      <c r="G250" s="93">
        <v>0</v>
      </c>
      <c r="H250" s="93">
        <v>0</v>
      </c>
    </row>
    <row r="251" spans="2:8" x14ac:dyDescent="0.25">
      <c r="B251" s="159" t="s">
        <v>120</v>
      </c>
      <c r="C251" s="159"/>
      <c r="D251" s="112">
        <v>0</v>
      </c>
      <c r="E251" s="93">
        <v>0</v>
      </c>
      <c r="F251" s="93">
        <v>15000</v>
      </c>
      <c r="G251" s="93">
        <v>0</v>
      </c>
      <c r="H251" s="93">
        <v>0</v>
      </c>
    </row>
    <row r="252" spans="2:8" x14ac:dyDescent="0.25">
      <c r="B252" s="159" t="s">
        <v>174</v>
      </c>
      <c r="C252" s="159"/>
      <c r="D252" s="112">
        <v>482.6</v>
      </c>
      <c r="E252" s="93">
        <v>0</v>
      </c>
      <c r="F252" s="64">
        <v>0</v>
      </c>
      <c r="G252" s="64">
        <v>0</v>
      </c>
      <c r="H252" s="64">
        <v>0</v>
      </c>
    </row>
    <row r="254" spans="2:8" ht="30" customHeight="1" x14ac:dyDescent="0.25">
      <c r="B254" s="162" t="s">
        <v>278</v>
      </c>
      <c r="C254" s="162"/>
      <c r="D254" s="122">
        <f>D255</f>
        <v>0</v>
      </c>
      <c r="E254" s="122">
        <f>SUM(E255,E244,E309,E408,E413)</f>
        <v>0</v>
      </c>
      <c r="F254" s="122">
        <f>F255</f>
        <v>457658</v>
      </c>
      <c r="G254" s="122">
        <f t="shared" ref="G254:H254" si="83">G255</f>
        <v>459528</v>
      </c>
      <c r="H254" s="122">
        <f t="shared" si="83"/>
        <v>398328</v>
      </c>
    </row>
    <row r="255" spans="2:8" x14ac:dyDescent="0.25">
      <c r="B255" s="163" t="s">
        <v>272</v>
      </c>
      <c r="C255" s="163"/>
      <c r="D255" s="41">
        <f>D256</f>
        <v>0</v>
      </c>
      <c r="E255" s="41">
        <f t="shared" ref="E255" si="84">SUM(E258,E272)</f>
        <v>0</v>
      </c>
      <c r="F255" s="41">
        <f>F256</f>
        <v>457658</v>
      </c>
      <c r="G255" s="41">
        <f t="shared" ref="G255:H256" si="85">G256</f>
        <v>459528</v>
      </c>
      <c r="H255" s="41">
        <f t="shared" si="85"/>
        <v>398328</v>
      </c>
    </row>
    <row r="256" spans="2:8" x14ac:dyDescent="0.25">
      <c r="B256" s="164" t="s">
        <v>273</v>
      </c>
      <c r="C256" s="165"/>
      <c r="D256" s="41">
        <f>D257</f>
        <v>0</v>
      </c>
      <c r="E256" s="41">
        <f>E257</f>
        <v>0</v>
      </c>
      <c r="F256" s="41">
        <f>F257</f>
        <v>457658</v>
      </c>
      <c r="G256" s="41">
        <f t="shared" si="85"/>
        <v>459528</v>
      </c>
      <c r="H256" s="41">
        <f t="shared" si="85"/>
        <v>398328</v>
      </c>
    </row>
    <row r="257" spans="2:8" x14ac:dyDescent="0.25">
      <c r="B257" s="164" t="s">
        <v>274</v>
      </c>
      <c r="C257" s="165"/>
      <c r="D257" s="41">
        <f>SUM(D273,D258)</f>
        <v>0</v>
      </c>
      <c r="E257" s="41">
        <f>SUM(E273,E258)</f>
        <v>0</v>
      </c>
      <c r="F257" s="41">
        <f>SUM(F273,F258)</f>
        <v>457658</v>
      </c>
      <c r="G257" s="41">
        <f t="shared" ref="G257:H257" si="86">SUM(G273,G258)</f>
        <v>459528</v>
      </c>
      <c r="H257" s="41">
        <f t="shared" si="86"/>
        <v>398328</v>
      </c>
    </row>
    <row r="258" spans="2:8" x14ac:dyDescent="0.25">
      <c r="B258" s="169" t="s">
        <v>71</v>
      </c>
      <c r="C258" s="169"/>
      <c r="D258" s="99">
        <f>SUM(D259,D263)</f>
        <v>0</v>
      </c>
      <c r="E258" s="99">
        <f t="shared" ref="E258:H258" si="87">SUM(E259,E263)</f>
        <v>0</v>
      </c>
      <c r="F258" s="99">
        <f t="shared" si="87"/>
        <v>430458</v>
      </c>
      <c r="G258" s="99">
        <f t="shared" si="87"/>
        <v>451028</v>
      </c>
      <c r="H258" s="99">
        <f t="shared" si="87"/>
        <v>394928</v>
      </c>
    </row>
    <row r="259" spans="2:8" x14ac:dyDescent="0.25">
      <c r="B259" s="168" t="s">
        <v>72</v>
      </c>
      <c r="C259" s="168"/>
      <c r="D259" s="98">
        <f>SUM(D260:D262)</f>
        <v>0</v>
      </c>
      <c r="E259" s="98">
        <f t="shared" ref="E259:H259" si="88">SUM(E260:E262)</f>
        <v>0</v>
      </c>
      <c r="F259" s="98">
        <f t="shared" si="88"/>
        <v>57938</v>
      </c>
      <c r="G259" s="98">
        <f t="shared" si="88"/>
        <v>58171</v>
      </c>
      <c r="H259" s="98">
        <f t="shared" si="88"/>
        <v>58403</v>
      </c>
    </row>
    <row r="260" spans="2:8" x14ac:dyDescent="0.25">
      <c r="B260" s="159" t="s">
        <v>73</v>
      </c>
      <c r="C260" s="159"/>
      <c r="D260" s="40">
        <v>0</v>
      </c>
      <c r="E260" s="93">
        <v>0</v>
      </c>
      <c r="F260" s="93">
        <v>48492</v>
      </c>
      <c r="G260" s="93">
        <v>48692</v>
      </c>
      <c r="H260" s="93">
        <v>48891</v>
      </c>
    </row>
    <row r="261" spans="2:8" x14ac:dyDescent="0.25">
      <c r="B261" s="159" t="s">
        <v>74</v>
      </c>
      <c r="C261" s="159"/>
      <c r="D261" s="40">
        <v>0</v>
      </c>
      <c r="E261" s="93">
        <v>0</v>
      </c>
      <c r="F261" s="93">
        <v>1445</v>
      </c>
      <c r="G261" s="93">
        <v>1445</v>
      </c>
      <c r="H261" s="93">
        <v>1445</v>
      </c>
    </row>
    <row r="262" spans="2:8" x14ac:dyDescent="0.25">
      <c r="B262" s="159" t="s">
        <v>75</v>
      </c>
      <c r="C262" s="159"/>
      <c r="D262" s="40">
        <v>0</v>
      </c>
      <c r="E262" s="93">
        <v>0</v>
      </c>
      <c r="F262" s="93">
        <v>8001</v>
      </c>
      <c r="G262" s="93">
        <v>8034</v>
      </c>
      <c r="H262" s="93">
        <v>8067</v>
      </c>
    </row>
    <row r="263" spans="2:8" x14ac:dyDescent="0.25">
      <c r="B263" s="168" t="s">
        <v>76</v>
      </c>
      <c r="C263" s="168"/>
      <c r="D263" s="98">
        <f>SUM(D264:D272)</f>
        <v>0</v>
      </c>
      <c r="E263" s="98">
        <v>0</v>
      </c>
      <c r="F263" s="98">
        <f>SUM(F264:F272)</f>
        <v>372520</v>
      </c>
      <c r="G263" s="98">
        <f t="shared" ref="G263:H263" si="89">SUM(G264:G272)</f>
        <v>392857</v>
      </c>
      <c r="H263" s="98">
        <f t="shared" si="89"/>
        <v>336525</v>
      </c>
    </row>
    <row r="264" spans="2:8" x14ac:dyDescent="0.25">
      <c r="B264" s="159" t="s">
        <v>91</v>
      </c>
      <c r="C264" s="159"/>
      <c r="D264" s="112">
        <v>0</v>
      </c>
      <c r="E264" s="112">
        <v>0</v>
      </c>
      <c r="F264" s="93">
        <v>5174</v>
      </c>
      <c r="G264" s="93">
        <v>4941</v>
      </c>
      <c r="H264" s="93">
        <v>4158</v>
      </c>
    </row>
    <row r="265" spans="2:8" x14ac:dyDescent="0.25">
      <c r="B265" s="159" t="s">
        <v>77</v>
      </c>
      <c r="C265" s="159"/>
      <c r="D265" s="112">
        <v>0</v>
      </c>
      <c r="E265" s="112">
        <v>0</v>
      </c>
      <c r="F265" s="93">
        <v>3126</v>
      </c>
      <c r="G265" s="93">
        <v>3126</v>
      </c>
      <c r="H265" s="93">
        <v>3677</v>
      </c>
    </row>
    <row r="266" spans="2:8" x14ac:dyDescent="0.25">
      <c r="B266" s="159" t="s">
        <v>78</v>
      </c>
      <c r="C266" s="159"/>
      <c r="D266" s="112">
        <v>0</v>
      </c>
      <c r="E266" s="112">
        <v>0</v>
      </c>
      <c r="F266" s="93">
        <v>10200</v>
      </c>
      <c r="G266" s="93">
        <v>11900</v>
      </c>
      <c r="H266" s="93">
        <v>0</v>
      </c>
    </row>
    <row r="267" spans="2:8" x14ac:dyDescent="0.25">
      <c r="B267" s="159" t="s">
        <v>93</v>
      </c>
      <c r="C267" s="159"/>
      <c r="D267" s="112">
        <v>0</v>
      </c>
      <c r="E267" s="112">
        <v>0</v>
      </c>
      <c r="F267" s="93">
        <v>6624</v>
      </c>
      <c r="G267" s="93">
        <v>6624</v>
      </c>
      <c r="H267" s="93">
        <v>6624</v>
      </c>
    </row>
    <row r="268" spans="2:8" x14ac:dyDescent="0.25">
      <c r="B268" s="159" t="s">
        <v>96</v>
      </c>
      <c r="C268" s="159"/>
      <c r="D268" s="112">
        <v>0</v>
      </c>
      <c r="E268" s="112">
        <v>0</v>
      </c>
      <c r="F268" s="93">
        <v>2380</v>
      </c>
      <c r="G268" s="93">
        <v>340</v>
      </c>
      <c r="H268" s="93">
        <v>340</v>
      </c>
    </row>
    <row r="269" spans="2:8" x14ac:dyDescent="0.25">
      <c r="B269" s="159" t="s">
        <v>100</v>
      </c>
      <c r="C269" s="159"/>
      <c r="D269" s="112">
        <v>0</v>
      </c>
      <c r="E269" s="112">
        <v>0</v>
      </c>
      <c r="F269" s="93">
        <v>213</v>
      </c>
      <c r="G269" s="93">
        <v>213</v>
      </c>
      <c r="H269" s="93">
        <v>58863</v>
      </c>
    </row>
    <row r="270" spans="2:8" x14ac:dyDescent="0.25">
      <c r="B270" s="159" t="s">
        <v>80</v>
      </c>
      <c r="C270" s="159"/>
      <c r="D270" s="112">
        <v>0</v>
      </c>
      <c r="E270" s="112">
        <v>0</v>
      </c>
      <c r="F270" s="93">
        <v>281095</v>
      </c>
      <c r="G270" s="93">
        <v>348670</v>
      </c>
      <c r="H270" s="93">
        <v>245395</v>
      </c>
    </row>
    <row r="271" spans="2:8" x14ac:dyDescent="0.25">
      <c r="B271" s="159" t="s">
        <v>104</v>
      </c>
      <c r="C271" s="159"/>
      <c r="D271" s="112">
        <v>0</v>
      </c>
      <c r="E271" s="112">
        <v>0</v>
      </c>
      <c r="F271" s="93">
        <v>62008</v>
      </c>
      <c r="G271" s="93">
        <v>15343</v>
      </c>
      <c r="H271" s="93">
        <v>15768</v>
      </c>
    </row>
    <row r="272" spans="2:8" x14ac:dyDescent="0.25">
      <c r="B272" s="159" t="s">
        <v>105</v>
      </c>
      <c r="C272" s="159"/>
      <c r="D272" s="112">
        <v>0</v>
      </c>
      <c r="E272" s="112">
        <v>0</v>
      </c>
      <c r="F272" s="93">
        <v>1700</v>
      </c>
      <c r="G272" s="93">
        <v>1700</v>
      </c>
      <c r="H272" s="93">
        <v>1700</v>
      </c>
    </row>
    <row r="273" spans="2:8" x14ac:dyDescent="0.25">
      <c r="B273" s="169" t="s">
        <v>82</v>
      </c>
      <c r="C273" s="169"/>
      <c r="D273" s="99">
        <f>D274</f>
        <v>0</v>
      </c>
      <c r="E273" s="99">
        <f>E274</f>
        <v>0</v>
      </c>
      <c r="F273" s="99">
        <f>F274</f>
        <v>27200</v>
      </c>
      <c r="G273" s="99">
        <f t="shared" ref="G273:H273" si="90">G274</f>
        <v>8500</v>
      </c>
      <c r="H273" s="99">
        <f t="shared" si="90"/>
        <v>3400</v>
      </c>
    </row>
    <row r="274" spans="2:8" x14ac:dyDescent="0.25">
      <c r="B274" s="168" t="s">
        <v>83</v>
      </c>
      <c r="C274" s="168"/>
      <c r="D274" s="98">
        <f>SUM(D275:D279)</f>
        <v>0</v>
      </c>
      <c r="E274" s="98">
        <f>SUM(E275:E279)</f>
        <v>0</v>
      </c>
      <c r="F274" s="98">
        <f>SUM(F275:F278)</f>
        <v>27200</v>
      </c>
      <c r="G274" s="98">
        <f>SUM(G275:G278)</f>
        <v>8500</v>
      </c>
      <c r="H274" s="98">
        <f>SUM(H275:H278)</f>
        <v>3400</v>
      </c>
    </row>
    <row r="275" spans="2:8" x14ac:dyDescent="0.25">
      <c r="B275" s="159" t="s">
        <v>84</v>
      </c>
      <c r="C275" s="159"/>
      <c r="D275" s="112">
        <v>0</v>
      </c>
      <c r="E275" s="112">
        <v>0</v>
      </c>
      <c r="F275" s="93">
        <v>0</v>
      </c>
      <c r="G275" s="93">
        <v>8500</v>
      </c>
      <c r="H275" s="93">
        <v>0</v>
      </c>
    </row>
    <row r="276" spans="2:8" x14ac:dyDescent="0.25">
      <c r="B276" s="159" t="s">
        <v>117</v>
      </c>
      <c r="C276" s="159"/>
      <c r="D276" s="112">
        <v>0</v>
      </c>
      <c r="E276" s="112">
        <v>0</v>
      </c>
      <c r="F276" s="93">
        <v>2550</v>
      </c>
      <c r="G276" s="93">
        <v>0</v>
      </c>
      <c r="H276" s="93">
        <v>0</v>
      </c>
    </row>
    <row r="277" spans="2:8" x14ac:dyDescent="0.25">
      <c r="B277" s="159" t="s">
        <v>119</v>
      </c>
      <c r="C277" s="159"/>
      <c r="D277" s="112">
        <v>0</v>
      </c>
      <c r="E277" s="112">
        <v>0</v>
      </c>
      <c r="F277" s="93">
        <v>13600</v>
      </c>
      <c r="G277" s="93">
        <v>0</v>
      </c>
      <c r="H277" s="93">
        <v>0</v>
      </c>
    </row>
    <row r="278" spans="2:8" x14ac:dyDescent="0.25">
      <c r="B278" s="159" t="s">
        <v>85</v>
      </c>
      <c r="C278" s="159"/>
      <c r="D278" s="112">
        <v>0</v>
      </c>
      <c r="E278" s="112">
        <v>0</v>
      </c>
      <c r="F278" s="93">
        <v>11050</v>
      </c>
      <c r="G278" s="93">
        <v>0</v>
      </c>
      <c r="H278" s="93">
        <v>3400</v>
      </c>
    </row>
    <row r="279" spans="2:8" x14ac:dyDescent="0.25">
      <c r="B279" s="166"/>
      <c r="C279" s="167"/>
      <c r="D279" s="112">
        <v>0</v>
      </c>
      <c r="E279" s="112">
        <v>0</v>
      </c>
      <c r="F279" s="112">
        <v>0</v>
      </c>
      <c r="G279" s="112">
        <v>0</v>
      </c>
      <c r="H279" s="112">
        <v>0</v>
      </c>
    </row>
    <row r="280" spans="2:8" x14ac:dyDescent="0.25">
      <c r="B280" s="162" t="s">
        <v>277</v>
      </c>
      <c r="C280" s="162"/>
      <c r="D280" s="37">
        <f t="shared" ref="D280:F282" si="91">D281</f>
        <v>0</v>
      </c>
      <c r="E280" s="37">
        <f t="shared" si="91"/>
        <v>0</v>
      </c>
      <c r="F280" s="122">
        <f t="shared" si="91"/>
        <v>35318</v>
      </c>
      <c r="G280" s="122">
        <f t="shared" ref="G280:G282" si="92">G281</f>
        <v>16181</v>
      </c>
      <c r="H280" s="122">
        <f t="shared" ref="H280:H282" si="93">H281</f>
        <v>0</v>
      </c>
    </row>
    <row r="281" spans="2:8" x14ac:dyDescent="0.25">
      <c r="B281" s="163" t="s">
        <v>272</v>
      </c>
      <c r="C281" s="163"/>
      <c r="D281" s="41">
        <f t="shared" si="91"/>
        <v>0</v>
      </c>
      <c r="E281" s="41">
        <f t="shared" si="91"/>
        <v>0</v>
      </c>
      <c r="F281" s="41">
        <f t="shared" si="91"/>
        <v>35318</v>
      </c>
      <c r="G281" s="41">
        <f t="shared" si="92"/>
        <v>16181</v>
      </c>
      <c r="H281" s="41">
        <f t="shared" si="93"/>
        <v>0</v>
      </c>
    </row>
    <row r="282" spans="2:8" x14ac:dyDescent="0.25">
      <c r="B282" s="164" t="s">
        <v>273</v>
      </c>
      <c r="C282" s="165"/>
      <c r="D282" s="41">
        <f t="shared" si="91"/>
        <v>0</v>
      </c>
      <c r="E282" s="41">
        <f t="shared" si="91"/>
        <v>0</v>
      </c>
      <c r="F282" s="41">
        <f t="shared" si="91"/>
        <v>35318</v>
      </c>
      <c r="G282" s="41">
        <f t="shared" si="92"/>
        <v>16181</v>
      </c>
      <c r="H282" s="41">
        <f t="shared" si="93"/>
        <v>0</v>
      </c>
    </row>
    <row r="283" spans="2:8" x14ac:dyDescent="0.25">
      <c r="B283" s="164" t="s">
        <v>275</v>
      </c>
      <c r="C283" s="165"/>
      <c r="D283" s="41">
        <f>SUM(D296,D284)</f>
        <v>0</v>
      </c>
      <c r="E283" s="41">
        <f>SUM(E296,E284)</f>
        <v>0</v>
      </c>
      <c r="F283" s="41">
        <f>SUM(F296,F284)</f>
        <v>35318</v>
      </c>
      <c r="G283" s="41">
        <f t="shared" ref="G283:H283" si="94">SUM(G296,G284)</f>
        <v>16181</v>
      </c>
      <c r="H283" s="41">
        <f t="shared" si="94"/>
        <v>0</v>
      </c>
    </row>
    <row r="284" spans="2:8" x14ac:dyDescent="0.25">
      <c r="B284" s="169" t="s">
        <v>71</v>
      </c>
      <c r="C284" s="169"/>
      <c r="D284" s="99">
        <f>SUM(D285,D289)</f>
        <v>0</v>
      </c>
      <c r="E284" s="99">
        <f t="shared" ref="E284:H284" si="95">SUM(E285,E289)</f>
        <v>0</v>
      </c>
      <c r="F284" s="99">
        <f>SUM(F285,F289)</f>
        <v>30518</v>
      </c>
      <c r="G284" s="99">
        <f t="shared" si="95"/>
        <v>11381</v>
      </c>
      <c r="H284" s="99">
        <f t="shared" si="95"/>
        <v>0</v>
      </c>
    </row>
    <row r="285" spans="2:8" x14ac:dyDescent="0.25">
      <c r="B285" s="168" t="s">
        <v>72</v>
      </c>
      <c r="C285" s="168"/>
      <c r="D285" s="98">
        <f>SUM(D286:D288)</f>
        <v>0</v>
      </c>
      <c r="E285" s="98">
        <f>SUM(E286:E288)</f>
        <v>0</v>
      </c>
      <c r="F285" s="98">
        <f t="shared" ref="F285:H285" si="96">SUM(F286:F288)</f>
        <v>16554</v>
      </c>
      <c r="G285" s="98">
        <f t="shared" si="96"/>
        <v>0</v>
      </c>
      <c r="H285" s="98">
        <f t="shared" si="96"/>
        <v>0</v>
      </c>
    </row>
    <row r="286" spans="2:8" x14ac:dyDescent="0.25">
      <c r="B286" s="159" t="s">
        <v>73</v>
      </c>
      <c r="C286" s="159"/>
      <c r="D286" s="40">
        <v>0</v>
      </c>
      <c r="E286" s="93">
        <v>0</v>
      </c>
      <c r="F286" s="93">
        <v>13935</v>
      </c>
      <c r="G286" s="93">
        <v>0</v>
      </c>
      <c r="H286" s="93">
        <v>0</v>
      </c>
    </row>
    <row r="287" spans="2:8" x14ac:dyDescent="0.25">
      <c r="B287" s="159" t="s">
        <v>74</v>
      </c>
      <c r="C287" s="159"/>
      <c r="D287" s="40">
        <v>0</v>
      </c>
      <c r="E287" s="93">
        <v>0</v>
      </c>
      <c r="F287" s="93">
        <v>320</v>
      </c>
      <c r="G287" s="93">
        <v>0</v>
      </c>
      <c r="H287" s="93">
        <v>0</v>
      </c>
    </row>
    <row r="288" spans="2:8" x14ac:dyDescent="0.25">
      <c r="B288" s="159" t="s">
        <v>75</v>
      </c>
      <c r="C288" s="159"/>
      <c r="D288" s="40">
        <v>0</v>
      </c>
      <c r="E288" s="93">
        <v>0</v>
      </c>
      <c r="F288" s="93">
        <v>2299</v>
      </c>
      <c r="G288" s="93">
        <v>0</v>
      </c>
      <c r="H288" s="93">
        <v>0</v>
      </c>
    </row>
    <row r="289" spans="2:8" x14ac:dyDescent="0.25">
      <c r="B289" s="168" t="s">
        <v>76</v>
      </c>
      <c r="C289" s="168"/>
      <c r="D289" s="98">
        <f>SUM(D290:D295)</f>
        <v>0</v>
      </c>
      <c r="E289" s="98">
        <f>SUM(E290:E295)</f>
        <v>0</v>
      </c>
      <c r="F289" s="98">
        <f>SUM(F290:F295)</f>
        <v>13964</v>
      </c>
      <c r="G289" s="98">
        <f t="shared" ref="G289:H289" si="97">SUM(G290:G295)</f>
        <v>11381</v>
      </c>
      <c r="H289" s="98">
        <f t="shared" si="97"/>
        <v>0</v>
      </c>
    </row>
    <row r="290" spans="2:8" x14ac:dyDescent="0.25">
      <c r="B290" s="159" t="s">
        <v>91</v>
      </c>
      <c r="C290" s="159"/>
      <c r="D290" s="112">
        <v>0</v>
      </c>
      <c r="E290" s="112">
        <v>0</v>
      </c>
      <c r="F290" s="93">
        <v>697</v>
      </c>
      <c r="G290" s="93">
        <v>0</v>
      </c>
      <c r="H290" s="93">
        <v>0</v>
      </c>
    </row>
    <row r="291" spans="2:8" x14ac:dyDescent="0.25">
      <c r="B291" s="159" t="s">
        <v>77</v>
      </c>
      <c r="C291" s="159"/>
      <c r="D291" s="112">
        <v>0</v>
      </c>
      <c r="E291" s="112">
        <v>0</v>
      </c>
      <c r="F291" s="93">
        <v>819</v>
      </c>
      <c r="G291" s="93">
        <v>0</v>
      </c>
      <c r="H291" s="93">
        <v>0</v>
      </c>
    </row>
    <row r="292" spans="2:8" x14ac:dyDescent="0.25">
      <c r="B292" s="159" t="s">
        <v>93</v>
      </c>
      <c r="C292" s="159"/>
      <c r="D292" s="112">
        <v>0</v>
      </c>
      <c r="E292" s="112">
        <v>0</v>
      </c>
      <c r="F292" s="93">
        <v>2090</v>
      </c>
      <c r="G292" s="93">
        <v>0</v>
      </c>
      <c r="H292" s="93">
        <v>0</v>
      </c>
    </row>
    <row r="293" spans="2:8" x14ac:dyDescent="0.25">
      <c r="B293" s="159" t="s">
        <v>98</v>
      </c>
      <c r="C293" s="159"/>
      <c r="D293" s="112">
        <v>0</v>
      </c>
      <c r="E293" s="112">
        <v>0</v>
      </c>
      <c r="F293" s="93">
        <v>1600</v>
      </c>
      <c r="G293" s="93">
        <v>0</v>
      </c>
      <c r="H293" s="93">
        <v>0</v>
      </c>
    </row>
    <row r="294" spans="2:8" x14ac:dyDescent="0.25">
      <c r="B294" s="159" t="s">
        <v>99</v>
      </c>
      <c r="C294" s="159"/>
      <c r="D294" s="112">
        <v>0</v>
      </c>
      <c r="E294" s="112">
        <v>0</v>
      </c>
      <c r="F294" s="93">
        <v>7758</v>
      </c>
      <c r="G294" s="93">
        <v>11381</v>
      </c>
      <c r="H294" s="93">
        <v>0</v>
      </c>
    </row>
    <row r="295" spans="2:8" x14ac:dyDescent="0.25">
      <c r="B295" s="159" t="s">
        <v>107</v>
      </c>
      <c r="C295" s="159"/>
      <c r="D295" s="112">
        <v>0</v>
      </c>
      <c r="E295" s="112">
        <v>0</v>
      </c>
      <c r="F295" s="93">
        <v>1000</v>
      </c>
      <c r="G295" s="93">
        <v>0</v>
      </c>
      <c r="H295" s="93">
        <v>0</v>
      </c>
    </row>
    <row r="296" spans="2:8" x14ac:dyDescent="0.25">
      <c r="B296" s="169" t="s">
        <v>82</v>
      </c>
      <c r="C296" s="169"/>
      <c r="D296" s="99">
        <f>D297</f>
        <v>0</v>
      </c>
      <c r="E296" s="99">
        <f t="shared" ref="E296:H296" si="98">E297</f>
        <v>0</v>
      </c>
      <c r="F296" s="99">
        <f t="shared" si="98"/>
        <v>4800</v>
      </c>
      <c r="G296" s="99">
        <f t="shared" si="98"/>
        <v>4800</v>
      </c>
      <c r="H296" s="99">
        <f t="shared" si="98"/>
        <v>0</v>
      </c>
    </row>
    <row r="297" spans="2:8" x14ac:dyDescent="0.25">
      <c r="B297" s="168" t="s">
        <v>83</v>
      </c>
      <c r="C297" s="168"/>
      <c r="D297" s="98">
        <f>SUM(D298:D299)</f>
        <v>0</v>
      </c>
      <c r="E297" s="98">
        <f>SUM(E298:E299)</f>
        <v>0</v>
      </c>
      <c r="F297" s="98">
        <f>SUM(F298:F299)</f>
        <v>4800</v>
      </c>
      <c r="G297" s="98">
        <f t="shared" ref="G297:H297" si="99">SUM(G298:G299)</f>
        <v>4800</v>
      </c>
      <c r="H297" s="98">
        <f t="shared" si="99"/>
        <v>0</v>
      </c>
    </row>
    <row r="298" spans="2:8" x14ac:dyDescent="0.25">
      <c r="B298" s="159" t="s">
        <v>117</v>
      </c>
      <c r="C298" s="159"/>
      <c r="D298" s="93">
        <v>0</v>
      </c>
      <c r="E298" s="93">
        <v>0</v>
      </c>
      <c r="F298" s="93">
        <v>2400</v>
      </c>
      <c r="G298" s="93">
        <v>4800</v>
      </c>
      <c r="H298" s="93">
        <v>0</v>
      </c>
    </row>
    <row r="299" spans="2:8" x14ac:dyDescent="0.25">
      <c r="B299" s="160" t="s">
        <v>276</v>
      </c>
      <c r="C299" s="161"/>
      <c r="D299" s="93">
        <v>0</v>
      </c>
      <c r="E299" s="93">
        <v>0</v>
      </c>
      <c r="F299" s="93">
        <v>2400</v>
      </c>
      <c r="G299" s="93">
        <v>0</v>
      </c>
      <c r="H299" s="93">
        <v>0</v>
      </c>
    </row>
  </sheetData>
  <mergeCells count="277">
    <mergeCell ref="B236:C236"/>
    <mergeCell ref="B238:C238"/>
    <mergeCell ref="B252:C252"/>
    <mergeCell ref="B208:C208"/>
    <mergeCell ref="B229:C229"/>
    <mergeCell ref="B40:C40"/>
    <mergeCell ref="B197:C197"/>
    <mergeCell ref="B222:C222"/>
    <mergeCell ref="B241:C241"/>
    <mergeCell ref="B242:C242"/>
    <mergeCell ref="B243:C243"/>
    <mergeCell ref="B191:C191"/>
    <mergeCell ref="B192:C192"/>
    <mergeCell ref="B193:C193"/>
    <mergeCell ref="B194:C194"/>
    <mergeCell ref="B195:C195"/>
    <mergeCell ref="B196:C196"/>
    <mergeCell ref="B198:C198"/>
    <mergeCell ref="B199:C199"/>
    <mergeCell ref="B213:C213"/>
    <mergeCell ref="B214:C214"/>
    <mergeCell ref="B215:C215"/>
    <mergeCell ref="B217:C217"/>
    <mergeCell ref="B230:C230"/>
    <mergeCell ref="B231:C231"/>
    <mergeCell ref="B232:C232"/>
    <mergeCell ref="B233:C233"/>
    <mergeCell ref="B234:C234"/>
    <mergeCell ref="B235:C235"/>
    <mergeCell ref="B220:C220"/>
    <mergeCell ref="B221:C221"/>
    <mergeCell ref="B223:C223"/>
    <mergeCell ref="B224:C224"/>
    <mergeCell ref="B228:C228"/>
    <mergeCell ref="B248:C248"/>
    <mergeCell ref="B249:C249"/>
    <mergeCell ref="B250:C250"/>
    <mergeCell ref="B237:C237"/>
    <mergeCell ref="B239:C239"/>
    <mergeCell ref="B240:C240"/>
    <mergeCell ref="B244:C244"/>
    <mergeCell ref="B245:C245"/>
    <mergeCell ref="B247:C247"/>
    <mergeCell ref="B246:C246"/>
    <mergeCell ref="B226:C226"/>
    <mergeCell ref="B227:C227"/>
    <mergeCell ref="B225:C225"/>
    <mergeCell ref="B183:C183"/>
    <mergeCell ref="B184:C184"/>
    <mergeCell ref="B185:C185"/>
    <mergeCell ref="B186:C186"/>
    <mergeCell ref="B187:C187"/>
    <mergeCell ref="B188:C188"/>
    <mergeCell ref="B190:C190"/>
    <mergeCell ref="B218:C218"/>
    <mergeCell ref="B219:C219"/>
    <mergeCell ref="B209:C209"/>
    <mergeCell ref="B212:C212"/>
    <mergeCell ref="B178:C178"/>
    <mergeCell ref="B210:C210"/>
    <mergeCell ref="B189:C189"/>
    <mergeCell ref="B205:C205"/>
    <mergeCell ref="B206:C206"/>
    <mergeCell ref="B207:C207"/>
    <mergeCell ref="B158:C158"/>
    <mergeCell ref="B159:C159"/>
    <mergeCell ref="B160:C160"/>
    <mergeCell ref="B161:C161"/>
    <mergeCell ref="B162:C162"/>
    <mergeCell ref="B163:C163"/>
    <mergeCell ref="B151:C151"/>
    <mergeCell ref="B152:C152"/>
    <mergeCell ref="B153:C153"/>
    <mergeCell ref="B154:C154"/>
    <mergeCell ref="B155:C155"/>
    <mergeCell ref="B157:C157"/>
    <mergeCell ref="B156:C156"/>
    <mergeCell ref="B145:C145"/>
    <mergeCell ref="B146:C146"/>
    <mergeCell ref="B147:C147"/>
    <mergeCell ref="B148:C148"/>
    <mergeCell ref="B149:C149"/>
    <mergeCell ref="B150:C150"/>
    <mergeCell ref="B141:C141"/>
    <mergeCell ref="B142:C142"/>
    <mergeCell ref="B143:C143"/>
    <mergeCell ref="B144:C144"/>
    <mergeCell ref="B136:C136"/>
    <mergeCell ref="B137:C137"/>
    <mergeCell ref="B138:C138"/>
    <mergeCell ref="B139:C139"/>
    <mergeCell ref="B140:C140"/>
    <mergeCell ref="B130:C130"/>
    <mergeCell ref="B131:C131"/>
    <mergeCell ref="B132:C132"/>
    <mergeCell ref="B133:C133"/>
    <mergeCell ref="B134:C134"/>
    <mergeCell ref="B135:C135"/>
    <mergeCell ref="B124:C124"/>
    <mergeCell ref="B125:C125"/>
    <mergeCell ref="B126:C126"/>
    <mergeCell ref="B127:C127"/>
    <mergeCell ref="B128:C128"/>
    <mergeCell ref="B129:C129"/>
    <mergeCell ref="B118:C118"/>
    <mergeCell ref="B119:C119"/>
    <mergeCell ref="B120:C120"/>
    <mergeCell ref="B121:C121"/>
    <mergeCell ref="B122:C122"/>
    <mergeCell ref="B123:C123"/>
    <mergeCell ref="B112:C112"/>
    <mergeCell ref="B113:C113"/>
    <mergeCell ref="B114:C114"/>
    <mergeCell ref="B115:C115"/>
    <mergeCell ref="B116:C116"/>
    <mergeCell ref="B117:C117"/>
    <mergeCell ref="B107:C107"/>
    <mergeCell ref="B108:C108"/>
    <mergeCell ref="B109:C109"/>
    <mergeCell ref="B110:C110"/>
    <mergeCell ref="B111:C111"/>
    <mergeCell ref="B99:C99"/>
    <mergeCell ref="B102:C102"/>
    <mergeCell ref="B103:C103"/>
    <mergeCell ref="B104:C104"/>
    <mergeCell ref="B105:C105"/>
    <mergeCell ref="B106:C106"/>
    <mergeCell ref="B92:C92"/>
    <mergeCell ref="B93:C93"/>
    <mergeCell ref="B94:C94"/>
    <mergeCell ref="B95:C95"/>
    <mergeCell ref="B96:C96"/>
    <mergeCell ref="B97:C97"/>
    <mergeCell ref="B98:C98"/>
    <mergeCell ref="B100:C100"/>
    <mergeCell ref="B101:C101"/>
    <mergeCell ref="B86:C86"/>
    <mergeCell ref="B87:C87"/>
    <mergeCell ref="B88:C88"/>
    <mergeCell ref="B89:C89"/>
    <mergeCell ref="B90:C90"/>
    <mergeCell ref="B91:C91"/>
    <mergeCell ref="B80:C80"/>
    <mergeCell ref="B81:C81"/>
    <mergeCell ref="B82:C82"/>
    <mergeCell ref="B83:C83"/>
    <mergeCell ref="B84:C84"/>
    <mergeCell ref="B85:C85"/>
    <mergeCell ref="B74:C74"/>
    <mergeCell ref="B75:C75"/>
    <mergeCell ref="B76:C76"/>
    <mergeCell ref="B77:C77"/>
    <mergeCell ref="B78:C78"/>
    <mergeCell ref="B79:C79"/>
    <mergeCell ref="B68:C68"/>
    <mergeCell ref="B69:C69"/>
    <mergeCell ref="B70:C70"/>
    <mergeCell ref="B71:C71"/>
    <mergeCell ref="B72:C72"/>
    <mergeCell ref="B73:C73"/>
    <mergeCell ref="B62:C62"/>
    <mergeCell ref="B63:C63"/>
    <mergeCell ref="B64:C64"/>
    <mergeCell ref="B65:C65"/>
    <mergeCell ref="B66:C66"/>
    <mergeCell ref="B67:C67"/>
    <mergeCell ref="B57:C57"/>
    <mergeCell ref="B58:C58"/>
    <mergeCell ref="B59:C59"/>
    <mergeCell ref="B60:C60"/>
    <mergeCell ref="B61:C61"/>
    <mergeCell ref="B51:C51"/>
    <mergeCell ref="B52:C52"/>
    <mergeCell ref="B53:C53"/>
    <mergeCell ref="B54:C54"/>
    <mergeCell ref="B55:C55"/>
    <mergeCell ref="B56:C56"/>
    <mergeCell ref="B43:C43"/>
    <mergeCell ref="B46:C46"/>
    <mergeCell ref="B47:C47"/>
    <mergeCell ref="B48:C48"/>
    <mergeCell ref="B49:C49"/>
    <mergeCell ref="B50:C50"/>
    <mergeCell ref="B44:C44"/>
    <mergeCell ref="B45:C45"/>
    <mergeCell ref="B36:C36"/>
    <mergeCell ref="B37:C37"/>
    <mergeCell ref="B42:C42"/>
    <mergeCell ref="B27:C27"/>
    <mergeCell ref="B28:C28"/>
    <mergeCell ref="B29:C29"/>
    <mergeCell ref="B30:C30"/>
    <mergeCell ref="B31:C31"/>
    <mergeCell ref="B32:C32"/>
    <mergeCell ref="B39:C39"/>
    <mergeCell ref="B41:C41"/>
    <mergeCell ref="B2:G2"/>
    <mergeCell ref="B4:G4"/>
    <mergeCell ref="B6:C6"/>
    <mergeCell ref="B24:C24"/>
    <mergeCell ref="B25:C25"/>
    <mergeCell ref="B26:C26"/>
    <mergeCell ref="B33:C33"/>
    <mergeCell ref="B34:C34"/>
    <mergeCell ref="B35:C35"/>
    <mergeCell ref="B275:C275"/>
    <mergeCell ref="B276:C276"/>
    <mergeCell ref="B164:C164"/>
    <mergeCell ref="B170:C170"/>
    <mergeCell ref="B171:C171"/>
    <mergeCell ref="B172:C172"/>
    <mergeCell ref="B173:C173"/>
    <mergeCell ref="B174:C174"/>
    <mergeCell ref="B175:C175"/>
    <mergeCell ref="B176:C176"/>
    <mergeCell ref="B177:C177"/>
    <mergeCell ref="B200:C200"/>
    <mergeCell ref="B201:C201"/>
    <mergeCell ref="B202:C202"/>
    <mergeCell ref="B203:C203"/>
    <mergeCell ref="B204:C204"/>
    <mergeCell ref="B165:C165"/>
    <mergeCell ref="B166:C166"/>
    <mergeCell ref="B167:C167"/>
    <mergeCell ref="B169:C169"/>
    <mergeCell ref="B179:C179"/>
    <mergeCell ref="B180:C180"/>
    <mergeCell ref="B181:C181"/>
    <mergeCell ref="B182:C182"/>
    <mergeCell ref="B287:C287"/>
    <mergeCell ref="B288:C288"/>
    <mergeCell ref="B211:C211"/>
    <mergeCell ref="B216:C216"/>
    <mergeCell ref="B251:C251"/>
    <mergeCell ref="B255:C255"/>
    <mergeCell ref="B258:C258"/>
    <mergeCell ref="B259:C259"/>
    <mergeCell ref="B260:C260"/>
    <mergeCell ref="B261:C261"/>
    <mergeCell ref="B262:C262"/>
    <mergeCell ref="B256:C256"/>
    <mergeCell ref="B257:C257"/>
    <mergeCell ref="B263:C263"/>
    <mergeCell ref="B264:C264"/>
    <mergeCell ref="B265:C265"/>
    <mergeCell ref="B266:C266"/>
    <mergeCell ref="B267:C267"/>
    <mergeCell ref="B268:C268"/>
    <mergeCell ref="B269:C269"/>
    <mergeCell ref="B270:C270"/>
    <mergeCell ref="B271:C271"/>
    <mergeCell ref="B272:C272"/>
    <mergeCell ref="B274:C274"/>
    <mergeCell ref="B298:C298"/>
    <mergeCell ref="B299:C299"/>
    <mergeCell ref="B254:C254"/>
    <mergeCell ref="B280:C280"/>
    <mergeCell ref="B281:C281"/>
    <mergeCell ref="B282:C282"/>
    <mergeCell ref="B279:C279"/>
    <mergeCell ref="B38:C38"/>
    <mergeCell ref="B289:C289"/>
    <mergeCell ref="B290:C290"/>
    <mergeCell ref="B291:C291"/>
    <mergeCell ref="B292:C292"/>
    <mergeCell ref="B293:C293"/>
    <mergeCell ref="B294:C294"/>
    <mergeCell ref="B295:C295"/>
    <mergeCell ref="B296:C296"/>
    <mergeCell ref="B297:C297"/>
    <mergeCell ref="B277:C277"/>
    <mergeCell ref="B278:C278"/>
    <mergeCell ref="B273:C273"/>
    <mergeCell ref="B283:C283"/>
    <mergeCell ref="B284:C284"/>
    <mergeCell ref="B285:C285"/>
    <mergeCell ref="B286:C286"/>
  </mergeCells>
  <pageMargins left="0.7" right="0.7" top="0.75" bottom="0.75" header="0.3" footer="0.3"/>
  <pageSetup paperSize="9" scale="81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Radni listovi</vt:lpstr>
      </vt:variant>
      <vt:variant>
        <vt:i4>7</vt:i4>
      </vt:variant>
      <vt:variant>
        <vt:lpstr>Imenovani rasponi</vt:lpstr>
      </vt:variant>
      <vt:variant>
        <vt:i4>5</vt:i4>
      </vt:variant>
    </vt:vector>
  </HeadingPairs>
  <TitlesOfParts>
    <vt:vector size="12" baseType="lpstr">
      <vt:lpstr>SAŽETAK</vt:lpstr>
      <vt:lpstr> Račun prihoda i rashoda-ek</vt:lpstr>
      <vt:lpstr> Račun prihoda i rashoda-iz</vt:lpstr>
      <vt:lpstr> Račun rashoda-funkcija </vt:lpstr>
      <vt:lpstr> Račun financiranja-ekonoms </vt:lpstr>
      <vt:lpstr> Račun financiranja-izvori </vt:lpstr>
      <vt:lpstr>POSEBNI DIO</vt:lpstr>
      <vt:lpstr>' Račun financiranja-ekonoms '!Podrucje_ispisa</vt:lpstr>
      <vt:lpstr>' Račun financiranja-izvori '!Podrucje_ispisa</vt:lpstr>
      <vt:lpstr>' Račun prihoda i rashoda-iz'!Podrucje_ispisa</vt:lpstr>
      <vt:lpstr>' Račun rashoda-funkcija '!Podrucje_ispisa</vt:lpstr>
      <vt:lpstr>SAŽETAK!Podrucje_ispisa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Marija Lacković</dc:creator>
  <cp:lastModifiedBy>NP RISNJAK Crni Lug</cp:lastModifiedBy>
  <cp:lastPrinted>2025-10-31T06:43:27Z</cp:lastPrinted>
  <dcterms:created xsi:type="dcterms:W3CDTF">2022-08-12T12:51:27Z</dcterms:created>
  <dcterms:modified xsi:type="dcterms:W3CDTF">2025-10-31T06:53:46Z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BExAnalyzer_OldName">
    <vt:lpwstr>Prilog 14. Format izgleda financijskog plana proračunskog korisnika.xlsx</vt:lpwstr>
  </property>
</Properties>
</file>