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24226"/>
  <bookViews>
    <workbookView xWindow="0" yWindow="0" windowWidth="24000" windowHeight="9135" tabRatio="794"/>
  </bookViews>
  <sheets>
    <sheet name="Naslovnica " sheetId="17" r:id="rId1"/>
    <sheet name="1_Izrada_programa " sheetId="18" r:id="rId2"/>
    <sheet name="2_Javna_ustanova " sheetId="19" r:id="rId3"/>
    <sheet name="3_Ocjena_stanja_područja" sheetId="15" r:id="rId4"/>
    <sheet name="4_Ocjena_provedbe_PU" sheetId="10" r:id="rId5"/>
    <sheet name="List1" sheetId="20" state="hidden" r:id="rId6"/>
    <sheet name="List2" sheetId="21" state="hidden" r:id="rId7"/>
    <sheet name="List3" sheetId="22" state="hidden" r:id="rId8"/>
    <sheet name="5_Aktivnosti NPR" sheetId="3" r:id="rId9"/>
    <sheet name="5A Aktivnosti BiS" sheetId="23" r:id="rId10"/>
    <sheet name="6 Istraživanja i monitoring NPR" sheetId="11" r:id="rId11"/>
    <sheet name="6A Istraživanja i monit. BiS" sheetId="25" r:id="rId12"/>
    <sheet name="7_Projekti" sheetId="14" r:id="rId13"/>
    <sheet name="8._Cjenik i KO" sheetId="26" r:id="rId14"/>
    <sheet name="_" sheetId="12" r:id="rId15"/>
    <sheet name="Sheet1" sheetId="16" state="hidden" r:id="rId16"/>
  </sheets>
  <externalReferences>
    <externalReference r:id="rId17"/>
    <externalReference r:id="rId18"/>
    <externalReference r:id="rId19"/>
  </externalReferences>
  <definedNames>
    <definedName name="_xlnm._FilterDatabase" localSheetId="8" hidden="1">'5_Aktivnosti NPR'!$B$119:$R$147</definedName>
    <definedName name="da_ne1">[1]_!$A$11:$A$12</definedName>
    <definedName name="dane" localSheetId="1">[2]_!$A$4:$A$5</definedName>
    <definedName name="dane" localSheetId="2">[2]_!$A$4:$A$5</definedName>
    <definedName name="dane" localSheetId="3">[3]_!$A$4:$A$5</definedName>
    <definedName name="dane" localSheetId="12">[3]_!$A$4:$A$5</definedName>
    <definedName name="dane" localSheetId="0">[2]_!$A$4:$A$5</definedName>
    <definedName name="dane">_!$A$4:$A$5</definedName>
    <definedName name="OCJENASTANJA1">[1]_!$A$4:$A$8</definedName>
    <definedName name="_xlnm.Print_Area" localSheetId="1">'1_Izrada_programa '!$B$1:$D$20</definedName>
    <definedName name="_xlnm.Print_Area" localSheetId="2">'2_Javna_ustanova '!$B$1:$F$150</definedName>
    <definedName name="_xlnm.Print_Area" localSheetId="3">'3_Ocjena_stanja_područja'!$B$1:$E$15</definedName>
    <definedName name="_xlnm.Print_Area" localSheetId="4">'4_Ocjena_provedbe_PU'!$B$1:$D$38</definedName>
    <definedName name="_xlnm.Print_Area" localSheetId="8">'5_Aktivnosti NPR'!$B$1:$K$146</definedName>
    <definedName name="_xlnm.Print_Area" localSheetId="10">'6 Istraživanja i monitoring NPR'!$B$1:$H$37</definedName>
    <definedName name="_xlnm.Print_Area" localSheetId="11">'6A Istraživanja i monit. BiS'!$B$1:$H$10</definedName>
    <definedName name="_xlnm.Print_Area" localSheetId="12">'7_Projekti'!$B$1:$B$15</definedName>
    <definedName name="_xlnm.Print_Area" localSheetId="0">'Naslovnica '!$B$2:$B$39</definedName>
    <definedName name="PRIORITETI" localSheetId="1">[2]_!$A$27:$A$29</definedName>
    <definedName name="PRIORITETI" localSheetId="2">[2]_!$A$27:$A$29</definedName>
    <definedName name="PRIORITETI" localSheetId="0">[2]_!$A$27:$A$29</definedName>
    <definedName name="PRIORITETI">_!$A$27:$A$29</definedName>
    <definedName name="PRIORITETI1">[1]_!$A$34:$A$36</definedName>
    <definedName name="TEME">[1]_!$A$39:$A$44</definedName>
    <definedName name="tipugovora" localSheetId="1">[2]_!$A$8:$A$13</definedName>
    <definedName name="tipugovora" localSheetId="2">[2]_!$A$8:$A$13</definedName>
    <definedName name="tipugovora" localSheetId="0">[2]_!$A$8:$A$13</definedName>
    <definedName name="tipugovora">_!$A$8:$A$13</definedName>
    <definedName name="TIPUGOVORA1">[1]_!$A$15:$A$20</definedName>
    <definedName name="vlasnistvonekretnine" localSheetId="1">[2]_!$A$16:$A$19</definedName>
    <definedName name="vlasnistvonekretnine" localSheetId="2">[2]_!$A$16:$A$19</definedName>
    <definedName name="vlasnistvonekretnine" localSheetId="3">[3]_!$A$16:$A$19</definedName>
    <definedName name="vlasnistvonekretnine" localSheetId="12">[3]_!$A$16:$A$19</definedName>
    <definedName name="vlasnistvonekretnine" localSheetId="0">[2]_!$A$16:$A$19</definedName>
    <definedName name="vlasnistvonekretnine">_!$A$16:$A$19</definedName>
    <definedName name="VLASNISTVONEKRETNINE1">[1]_!$A$23:$A$26</definedName>
    <definedName name="vlasnistvopokretnine" localSheetId="1">[2]_!$A$22:$A$24</definedName>
    <definedName name="vlasnistvopokretnine" localSheetId="2">[2]_!$A$22:$A$24</definedName>
    <definedName name="vlasnistvopokretnine" localSheetId="3">[3]_!$A$22:$A$24</definedName>
    <definedName name="vlasnistvopokretnine" localSheetId="12">[3]_!$A$22:$A$24</definedName>
    <definedName name="vlasnistvopokretnine" localSheetId="0">[2]_!$A$22:$A$24</definedName>
    <definedName name="vlasnistvopokretnine">_!$A$22:$A$24</definedName>
    <definedName name="VLASNISTVOPOKRETNINE1">[1]_!$A$29:$A$31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5" i="3" l="1"/>
  <c r="J31" i="23" l="1"/>
  <c r="G28" i="26" l="1"/>
  <c r="G37" i="26"/>
  <c r="G6" i="26"/>
  <c r="G43" i="26" l="1"/>
  <c r="G42" i="26"/>
  <c r="G41" i="26"/>
  <c r="G40" i="26"/>
  <c r="G39" i="26"/>
  <c r="G38" i="26"/>
  <c r="G36" i="26"/>
  <c r="G35" i="26"/>
  <c r="G34" i="26"/>
  <c r="G33" i="26"/>
  <c r="G32" i="26"/>
  <c r="G31" i="26"/>
  <c r="G30" i="26"/>
  <c r="G29" i="26"/>
  <c r="G27" i="26"/>
  <c r="G26" i="26"/>
  <c r="G25" i="26"/>
  <c r="G24" i="26"/>
  <c r="G23" i="26"/>
  <c r="G22" i="26"/>
  <c r="G21" i="26"/>
  <c r="G20" i="26"/>
  <c r="G19" i="26"/>
  <c r="G18" i="26"/>
  <c r="G8" i="26"/>
  <c r="G7" i="26"/>
  <c r="G5" i="26"/>
  <c r="D50" i="26"/>
  <c r="J53" i="23" l="1"/>
  <c r="J52" i="23"/>
  <c r="J48" i="23"/>
  <c r="J47" i="23"/>
  <c r="J55" i="23" s="1"/>
  <c r="J46" i="23"/>
  <c r="J44" i="23"/>
  <c r="J30" i="23"/>
  <c r="J28" i="23"/>
  <c r="J27" i="23"/>
  <c r="J26" i="23"/>
  <c r="J25" i="23"/>
  <c r="J39" i="23" s="1"/>
  <c r="J24" i="23"/>
  <c r="J20" i="23"/>
  <c r="J19" i="23"/>
  <c r="J18" i="23"/>
  <c r="J17" i="23"/>
  <c r="J16" i="23"/>
  <c r="J15" i="23"/>
  <c r="J14" i="23"/>
  <c r="J13" i="23"/>
  <c r="J12" i="23"/>
  <c r="J22" i="23" s="1"/>
  <c r="J6" i="23"/>
  <c r="J8" i="23" s="1"/>
  <c r="J145" i="3"/>
  <c r="J144" i="3"/>
  <c r="J143" i="3"/>
  <c r="J142" i="3"/>
  <c r="J141" i="3"/>
  <c r="J140" i="3"/>
  <c r="J139" i="3"/>
  <c r="J137" i="3"/>
  <c r="J134" i="3"/>
  <c r="J132" i="3"/>
  <c r="J131" i="3"/>
  <c r="J130" i="3"/>
  <c r="J129" i="3"/>
  <c r="J128" i="3"/>
  <c r="J127" i="3"/>
  <c r="J126" i="3"/>
  <c r="J125" i="3"/>
  <c r="J123" i="3"/>
  <c r="J122" i="3"/>
  <c r="J121" i="3"/>
  <c r="J120" i="3"/>
  <c r="J117" i="3"/>
  <c r="J116" i="3"/>
  <c r="J115" i="3"/>
  <c r="J114" i="3"/>
  <c r="J112" i="3"/>
  <c r="J110" i="3"/>
  <c r="J109" i="3"/>
  <c r="J108" i="3"/>
  <c r="J107" i="3"/>
  <c r="J106" i="3"/>
  <c r="J105" i="3"/>
  <c r="J103" i="3"/>
  <c r="J98" i="3"/>
  <c r="J97" i="3"/>
  <c r="J94" i="3"/>
  <c r="J93" i="3"/>
  <c r="J92" i="3"/>
  <c r="J91" i="3"/>
  <c r="J90" i="3"/>
  <c r="J88" i="3"/>
  <c r="J87" i="3"/>
  <c r="J86" i="3"/>
  <c r="J85" i="3"/>
  <c r="J83" i="3"/>
  <c r="J80" i="3"/>
  <c r="J79" i="3"/>
  <c r="J78" i="3"/>
  <c r="J77" i="3"/>
  <c r="J76" i="3"/>
  <c r="J74" i="3"/>
  <c r="J56" i="23" l="1"/>
  <c r="J118" i="3"/>
  <c r="J146" i="3"/>
  <c r="J71" i="3"/>
  <c r="J69" i="3"/>
  <c r="J68" i="3"/>
  <c r="J67" i="3"/>
  <c r="J66" i="3"/>
  <c r="J58" i="3"/>
  <c r="J56" i="3"/>
  <c r="J55" i="3"/>
  <c r="J54" i="3"/>
  <c r="J53" i="3"/>
  <c r="J52" i="3"/>
  <c r="J51" i="3"/>
  <c r="J50" i="3"/>
  <c r="J49" i="3"/>
  <c r="J45" i="3"/>
  <c r="J44" i="3"/>
  <c r="J43" i="3"/>
  <c r="J42" i="3"/>
  <c r="J41" i="3"/>
  <c r="J38" i="3"/>
  <c r="J37" i="3"/>
  <c r="J36" i="3"/>
  <c r="J35" i="3"/>
  <c r="J34" i="3"/>
  <c r="J33" i="3"/>
  <c r="J32" i="3"/>
  <c r="J28" i="3"/>
  <c r="J27" i="3"/>
  <c r="J72" i="3" l="1"/>
  <c r="J24" i="3"/>
  <c r="J22" i="3" l="1"/>
  <c r="J21" i="3"/>
  <c r="J20" i="3"/>
  <c r="J19" i="3"/>
  <c r="J18" i="3"/>
  <c r="J17" i="3"/>
  <c r="J16" i="3"/>
  <c r="J15" i="3" l="1"/>
  <c r="J14" i="3"/>
  <c r="J13" i="3"/>
  <c r="J12" i="3"/>
  <c r="J11" i="3"/>
  <c r="J10" i="3"/>
  <c r="J9" i="3"/>
  <c r="J8" i="3"/>
  <c r="J7" i="3"/>
  <c r="J6" i="3"/>
  <c r="J63" i="3" l="1"/>
  <c r="J147" i="3" s="1"/>
  <c r="F15" i="26"/>
  <c r="G15" i="26"/>
  <c r="F9" i="26"/>
  <c r="G9" i="26"/>
  <c r="F11" i="26"/>
  <c r="G11" i="26"/>
  <c r="F12" i="26"/>
  <c r="G12" i="26"/>
  <c r="G10" i="26"/>
  <c r="F10" i="26"/>
  <c r="G13" i="26"/>
  <c r="F13" i="26"/>
  <c r="F14" i="26"/>
  <c r="G14" i="26"/>
  <c r="G16" i="26"/>
  <c r="F16" i="26"/>
  <c r="G17" i="26"/>
  <c r="F17" i="26"/>
</calcChain>
</file>

<file path=xl/sharedStrings.xml><?xml version="1.0" encoding="utf-8"?>
<sst xmlns="http://schemas.openxmlformats.org/spreadsheetml/2006/main" count="2089" uniqueCount="1223">
  <si>
    <t>NAPOMENA</t>
  </si>
  <si>
    <t>NAZIV DOKUMENTA</t>
  </si>
  <si>
    <t>RADNO MJESTO</t>
  </si>
  <si>
    <t>ZVANJE</t>
  </si>
  <si>
    <t>TIP UGOVORA</t>
  </si>
  <si>
    <t>POSTOJEĆI DJELATNICI</t>
  </si>
  <si>
    <t>POTREBE ZA NOVIM DJELATNICIMA</t>
  </si>
  <si>
    <t>NEKRETNINE</t>
  </si>
  <si>
    <t>POKRETNINE</t>
  </si>
  <si>
    <t>OPREMA</t>
  </si>
  <si>
    <t>NAZIV</t>
  </si>
  <si>
    <t>SVRHA</t>
  </si>
  <si>
    <t>BROJ</t>
  </si>
  <si>
    <t>PRIORITET</t>
  </si>
  <si>
    <t>VRSTA/STANIŠNI TIP</t>
  </si>
  <si>
    <t>METODOLOGIJA</t>
  </si>
  <si>
    <t>AKTIVNOST</t>
  </si>
  <si>
    <t>IME I PREZIME</t>
  </si>
  <si>
    <t>FUNKCIJA</t>
  </si>
  <si>
    <t>USTANOVA/ORGANIZACIJA</t>
  </si>
  <si>
    <t>POVRŠINA</t>
  </si>
  <si>
    <t>KOD</t>
  </si>
  <si>
    <t>OBRAZLOŽENJE</t>
  </si>
  <si>
    <t>SURADNICI</t>
  </si>
  <si>
    <t>ODGOVORNA USTROJSTVENA JEDINICA</t>
  </si>
  <si>
    <t>DJELATNOST</t>
  </si>
  <si>
    <t>DATUM SKLAPANJA UGOVORA</t>
  </si>
  <si>
    <t>TRAJANJE UGOVORA</t>
  </si>
  <si>
    <t>VLASNIŠTVO</t>
  </si>
  <si>
    <t>OVLAŠTENIK</t>
  </si>
  <si>
    <t>VRSTA PROGRAMA/ DJELATNOSTI/ USLUGA</t>
  </si>
  <si>
    <t>JEDINICA MJERE</t>
  </si>
  <si>
    <t>IZNOS (kn)</t>
  </si>
  <si>
    <t xml:space="preserve">2. Podaci o javnoj ustanovi                                          
</t>
  </si>
  <si>
    <t>1. Izrada godišnjeg programa</t>
  </si>
  <si>
    <t>da/ne</t>
  </si>
  <si>
    <t>Tablica 1.1. IZRAĐIVAČI GODIŠNJEG PROGRAMA</t>
  </si>
  <si>
    <t xml:space="preserve">Tablica 2.1. PLANSKI DOKUMENTI I OPĆI AKTI </t>
  </si>
  <si>
    <t>Tablica 2.2. USTROJ JAVNE USTANOVE I DJELATNICI</t>
  </si>
  <si>
    <t>Tablica 2.3. MATERIJALNI RESURSI</t>
  </si>
  <si>
    <t>ne</t>
  </si>
  <si>
    <t xml:space="preserve">da   </t>
  </si>
  <si>
    <t>TIPUGOVORA</t>
  </si>
  <si>
    <t>Stručno osposobljavanje bez zasnivanja radnog odnosa</t>
  </si>
  <si>
    <t xml:space="preserve">Ostalo </t>
  </si>
  <si>
    <t>Vlasništvo JU</t>
  </si>
  <si>
    <t>Drugo</t>
  </si>
  <si>
    <t>Unajmljena nekretnina</t>
  </si>
  <si>
    <t>Pravo korištenja na nekretnini</t>
  </si>
  <si>
    <t>VLASNISTVONEKRETNINE</t>
  </si>
  <si>
    <t>VLASNISTVOPOKRETNINE</t>
  </si>
  <si>
    <t>Leasing</t>
  </si>
  <si>
    <t/>
  </si>
  <si>
    <t>&lt;Dodati redove po potrebi&gt;</t>
  </si>
  <si>
    <t>PRIORITETI</t>
  </si>
  <si>
    <t>ODABERITE JEDNU OD PONUĐENIH TVRDNJI</t>
  </si>
  <si>
    <t>POSEBAN
CILJ</t>
  </si>
  <si>
    <t>POKAZATELJ AKTIVNOSTI</t>
  </si>
  <si>
    <t>USTROJSTVENA JEDINICA</t>
  </si>
  <si>
    <t>A. OČUVANJE PRIRODNIH VRIJEDNOSTI</t>
  </si>
  <si>
    <t>Tablica 4.2. PLANIRANE AKTIVNOSTI KOJE SE NEĆE PROVODITI U PLANSKOJ GODINI</t>
  </si>
  <si>
    <t>Na neodređeno</t>
  </si>
  <si>
    <t>Na određeno, sezonski rad</t>
  </si>
  <si>
    <t>Na određeno, rad na projektu</t>
  </si>
  <si>
    <t>OCJENASTANJA</t>
  </si>
  <si>
    <t>USKLAĐENOST S PLANOM UPRAVLJANJA</t>
  </si>
  <si>
    <t>USKLAĐENOST SA ZAKONOM O ZAŠTITI PRIRODE</t>
  </si>
  <si>
    <t>INTERVAL PROVEDBE</t>
  </si>
  <si>
    <t>PRVA GODINA PROVEDBE</t>
  </si>
  <si>
    <t>PODRUČJE ISTRAŽIVANJA /PRAĆENJA STANJA</t>
  </si>
  <si>
    <t xml:space="preserve">GODINA USVAJANJA </t>
  </si>
  <si>
    <t>KATEGORIJA ZAŠTIĆENOG PODRUČJA;              ŠIFRA PODRUČJA EKOLOŠKE MREŽE</t>
  </si>
  <si>
    <t>PROVODITELJ AKTIVNOSTI</t>
  </si>
  <si>
    <t>OCJENA STANJA PODRUČJA*</t>
  </si>
  <si>
    <t>*OCJENA STANJA PODRUČJA:
0 - nepoznat status: za ocjenu stanja vrijednosti područja nema dostatnih i primjerenih podataka 
1 - područje je nepovratno izgubilo vrijednosti ili su vrijednosti i dalje prisutne, no nemaju značaj za zaštitu prirode (npr. različiti kulturno-povijesni spomenici, kupališne zone i sl.) 
2 - ugroženo područje: vrijednosti područja su narušene/ugrožene te je potrebna promjena načina korištenja, revitalizacija i/ili poduzimanje dodatnih mjera zaštite
3 - zadovoljavajuće: vrijednosti područja su u povoljnom stanju, a načini upravljanja područjem su odgovarajući</t>
  </si>
  <si>
    <t>3. Ocjena stanja područja</t>
  </si>
  <si>
    <t xml:space="preserve">KOD </t>
  </si>
  <si>
    <t>Tablica 1.2. ČLANOVI UPRAVNOG VIJEĆA</t>
  </si>
  <si>
    <t>Tablica 6. PLANIRANA ISTRAŽIVANJA I PRAĆENJE STANJA (MONITORING) VRSTA I STANIŠNIH TIPOVA U PLANSKOJ GODINI</t>
  </si>
  <si>
    <t xml:space="preserve">7. Projekti </t>
  </si>
  <si>
    <t>Tablica 7.1. PROJEKTI KOJI SE TRENUTNO PROVODE</t>
  </si>
  <si>
    <t xml:space="preserve">Tablica 7.2. PLANIRANI PROJEKTI </t>
  </si>
  <si>
    <t xml:space="preserve">8. Cjenik usluga i koncesijska odobrenja
</t>
  </si>
  <si>
    <t>Tablica 8.1. CJENIK JAVNE USTANOVE</t>
  </si>
  <si>
    <t>Tablica 8.2. PLANIRANA I UGOVORENA KONCESIJSKA ODOBRENJA</t>
  </si>
  <si>
    <r>
      <rPr>
        <b/>
        <sz val="11"/>
        <color theme="1"/>
        <rFont val="Calibri"/>
        <family val="2"/>
        <charset val="238"/>
        <scheme val="minor"/>
      </rPr>
      <t>NAZIV</t>
    </r>
    <r>
      <rPr>
        <b/>
        <sz val="11"/>
        <rFont val="Calibri"/>
        <family val="2"/>
        <scheme val="minor"/>
      </rPr>
      <t xml:space="preserve"> ZAŠTIĆENOG PODRUČJA; </t>
    </r>
    <r>
      <rPr>
        <b/>
        <sz val="11"/>
        <rFont val="Calibri"/>
        <family val="2"/>
        <charset val="238"/>
        <scheme val="minor"/>
      </rPr>
      <t>NAZIV</t>
    </r>
    <r>
      <rPr>
        <b/>
        <sz val="11"/>
        <rFont val="Calibri"/>
        <family val="2"/>
        <scheme val="minor"/>
      </rPr>
      <t xml:space="preserve"> PODRUČJA EKOLOŠKE MREŽE</t>
    </r>
  </si>
  <si>
    <t>Na određeno</t>
  </si>
  <si>
    <t>Tablica 4.1. OCJENA I GODINA PROVEDBE PLANA UPRAVLJANJA</t>
  </si>
  <si>
    <t>Tablica 3.1. ZAŠTIĆENA PODRUČJA I PODRUČJA EKOLOŠKE MREŽE KOJIMA UPRAVLJA JAVNA USTANOVA</t>
  </si>
  <si>
    <t>GODINA PLANIRANE IZMJENE/REVIZIJE</t>
  </si>
  <si>
    <t>4. Ocjena provedbe plana upravljanja</t>
  </si>
  <si>
    <t xml:space="preserve">Tablica 5. AKTIVNOSTI ZAŠTITE, ODRŽAVANJA, OČUVANJA, PROMICANJA I KORIŠTENJA </t>
  </si>
  <si>
    <t>Bijele i Samarske stijene</t>
  </si>
  <si>
    <t>2008.</t>
  </si>
  <si>
    <t>2016.</t>
  </si>
  <si>
    <t>2017.</t>
  </si>
  <si>
    <t>2018.</t>
  </si>
  <si>
    <t>2019.</t>
  </si>
  <si>
    <t>2007.</t>
  </si>
  <si>
    <t>2009.</t>
  </si>
  <si>
    <t>Svake godine</t>
  </si>
  <si>
    <t>TLA</t>
  </si>
  <si>
    <t>Masiv Risnjaka i Kupa</t>
  </si>
  <si>
    <t>Područje cijelog ZP</t>
  </si>
  <si>
    <t>Gornji tok rijeke Kupe</t>
  </si>
  <si>
    <t>Uzorkovanje</t>
  </si>
  <si>
    <t>2019.-2023.</t>
  </si>
  <si>
    <t>Vanjski suradnici</t>
  </si>
  <si>
    <t>ulaznica odrasli</t>
  </si>
  <si>
    <t>vodič poludnevni</t>
  </si>
  <si>
    <t>projekcija filma uz ulaznicu</t>
  </si>
  <si>
    <t>projekcija filma ili prezentacija parka</t>
  </si>
  <si>
    <t>šumska pedagogija / vođenje programa</t>
  </si>
  <si>
    <t>promatranje divljači</t>
  </si>
  <si>
    <t>najam bicikla 3 sata</t>
  </si>
  <si>
    <t>najam bicikla 6 sati</t>
  </si>
  <si>
    <t>najam bicikla 1 dan</t>
  </si>
  <si>
    <t>najam el. bicikla 1 sat</t>
  </si>
  <si>
    <t xml:space="preserve">najam bicikla el. Bicikla 6 sati </t>
  </si>
  <si>
    <t>najam bicikla el. Bicikla 1 dan</t>
  </si>
  <si>
    <t>kom</t>
  </si>
  <si>
    <t>adrenalinski park (za 45,00 min)</t>
  </si>
  <si>
    <t>najam krplji / dnevni</t>
  </si>
  <si>
    <t>najam saonica / sat</t>
  </si>
  <si>
    <t>najam dvorane i opreme</t>
  </si>
  <si>
    <t>kontinuirano</t>
  </si>
  <si>
    <t>2011.</t>
  </si>
  <si>
    <t>2015.</t>
  </si>
  <si>
    <t>2012.</t>
  </si>
  <si>
    <t>Nositelj projekta: JU NP Risnjak</t>
  </si>
  <si>
    <t>Ravnatelj</t>
  </si>
  <si>
    <t>Ured ravnatelja</t>
  </si>
  <si>
    <t>Dragan Turk</t>
  </si>
  <si>
    <t>Stručni voditelj</t>
  </si>
  <si>
    <t>Tanja Ranković</t>
  </si>
  <si>
    <t>Silvija Barbarić</t>
  </si>
  <si>
    <t>Administrativni referent</t>
  </si>
  <si>
    <t>Hrvatski šumarski institut Jastrebarsko</t>
  </si>
  <si>
    <t>Javna ustanova "Nacionalni park Risnjak"</t>
  </si>
  <si>
    <t>Statut JU</t>
  </si>
  <si>
    <t>Pravilnik o plaćama i naknadama</t>
  </si>
  <si>
    <t>Prostorni plan "Nacionalnog parka Risnjak"</t>
  </si>
  <si>
    <t>VSS-dipl.ing.šum</t>
  </si>
  <si>
    <t>VSS-mr.sp.dipl.ing.šum.</t>
  </si>
  <si>
    <t>VSS-univ.dipl.bio.</t>
  </si>
  <si>
    <t>VSS-dipl.ing.šum.</t>
  </si>
  <si>
    <t>SSS-šum.teh.</t>
  </si>
  <si>
    <t>SSS</t>
  </si>
  <si>
    <t>VSS-dipl.oec.</t>
  </si>
  <si>
    <t>NKV</t>
  </si>
  <si>
    <t>ugovori o djelu studentski/učenički ugovori</t>
  </si>
  <si>
    <t>Privremeni i povremeni poslovi (instruktor adrenalinskog parka za djecu, vođenje eduk.programa i dr.)</t>
  </si>
  <si>
    <t>Upravna zgrada</t>
  </si>
  <si>
    <r>
      <t>304 m</t>
    </r>
    <r>
      <rPr>
        <b/>
        <sz val="11"/>
        <color indexed="8"/>
        <rFont val="Arial"/>
        <family val="2"/>
        <charset val="238"/>
      </rPr>
      <t>²</t>
    </r>
  </si>
  <si>
    <t>Upravljanje zaštićenim područjima</t>
  </si>
  <si>
    <t>Ugostiteljski objekt</t>
  </si>
  <si>
    <r>
      <t>622,30 m</t>
    </r>
    <r>
      <rPr>
        <b/>
        <sz val="11"/>
        <color indexed="8"/>
        <rFont val="Arial"/>
        <family val="2"/>
        <charset val="238"/>
      </rPr>
      <t>²</t>
    </r>
  </si>
  <si>
    <t>Promocija zaštićenih područja</t>
  </si>
  <si>
    <t>Volonterski centar</t>
  </si>
  <si>
    <r>
      <t>244 m</t>
    </r>
    <r>
      <rPr>
        <b/>
        <sz val="11"/>
        <color indexed="8"/>
        <rFont val="Arial"/>
        <family val="2"/>
        <charset val="238"/>
      </rPr>
      <t>²</t>
    </r>
  </si>
  <si>
    <t>Hranilište</t>
  </si>
  <si>
    <r>
      <t>6 m</t>
    </r>
    <r>
      <rPr>
        <b/>
        <sz val="11"/>
        <color indexed="8"/>
        <rFont val="Arial"/>
        <family val="2"/>
        <charset val="238"/>
      </rPr>
      <t>²</t>
    </r>
  </si>
  <si>
    <t>Zaštita flore i faune</t>
  </si>
  <si>
    <t>Osmatračnica</t>
  </si>
  <si>
    <r>
      <t>4 m</t>
    </r>
    <r>
      <rPr>
        <b/>
        <sz val="11"/>
        <color indexed="8"/>
        <rFont val="Arial"/>
        <family val="2"/>
        <charset val="238"/>
      </rPr>
      <t>²</t>
    </r>
  </si>
  <si>
    <t>Zaštita i promocija zaštićenih područja</t>
  </si>
  <si>
    <t>Agina kuća</t>
  </si>
  <si>
    <r>
      <t>70,74 m</t>
    </r>
    <r>
      <rPr>
        <b/>
        <sz val="11"/>
        <color indexed="8"/>
        <rFont val="Arial"/>
        <family val="2"/>
        <charset val="238"/>
      </rPr>
      <t>²</t>
    </r>
  </si>
  <si>
    <t>Kuća Razloge</t>
  </si>
  <si>
    <r>
      <t>330 m</t>
    </r>
    <r>
      <rPr>
        <b/>
        <sz val="11"/>
        <color indexed="8"/>
        <rFont val="Arial"/>
        <family val="2"/>
        <charset val="238"/>
      </rPr>
      <t>²</t>
    </r>
  </si>
  <si>
    <t>Promocija i edukacija zaštićenih podr.</t>
  </si>
  <si>
    <t>Rodna kuća rijeke Kupe</t>
  </si>
  <si>
    <r>
      <t>134,24 m</t>
    </r>
    <r>
      <rPr>
        <b/>
        <sz val="11"/>
        <color indexed="8"/>
        <rFont val="Arial"/>
        <family val="2"/>
        <charset val="238"/>
      </rPr>
      <t>²</t>
    </r>
  </si>
  <si>
    <t>Goranska kuća znanja</t>
  </si>
  <si>
    <r>
      <t>350 m</t>
    </r>
    <r>
      <rPr>
        <b/>
        <sz val="11"/>
        <color indexed="8"/>
        <rFont val="Arial"/>
        <family val="2"/>
        <charset val="238"/>
      </rPr>
      <t>²</t>
    </r>
  </si>
  <si>
    <t>Sklonište Larmina bajta</t>
  </si>
  <si>
    <r>
      <t>15 m</t>
    </r>
    <r>
      <rPr>
        <b/>
        <sz val="11"/>
        <color indexed="8"/>
        <rFont val="Arial"/>
        <family val="2"/>
        <charset val="238"/>
      </rPr>
      <t>²</t>
    </r>
  </si>
  <si>
    <t>Zaštita i nadzor</t>
  </si>
  <si>
    <t>Info punkt 2x</t>
  </si>
  <si>
    <r>
      <t>9 m</t>
    </r>
    <r>
      <rPr>
        <b/>
        <sz val="11"/>
        <color indexed="8"/>
        <rFont val="Arial"/>
        <family val="2"/>
        <charset val="238"/>
      </rPr>
      <t>²</t>
    </r>
  </si>
  <si>
    <t>Sklonište Lazac</t>
  </si>
  <si>
    <r>
      <t>341,89 m</t>
    </r>
    <r>
      <rPr>
        <b/>
        <sz val="11"/>
        <color indexed="8"/>
        <rFont val="Arial"/>
        <family val="2"/>
        <charset val="238"/>
      </rPr>
      <t>²</t>
    </r>
  </si>
  <si>
    <t>Promocija, edukacija i nadzor zaštićenih podr.</t>
  </si>
  <si>
    <t>Stan-Zagreb</t>
  </si>
  <si>
    <r>
      <t>78 m</t>
    </r>
    <r>
      <rPr>
        <b/>
        <sz val="11"/>
        <color indexed="8"/>
        <rFont val="Arial"/>
        <family val="2"/>
        <charset val="238"/>
      </rPr>
      <t>²</t>
    </r>
  </si>
  <si>
    <t>Suhi wc</t>
  </si>
  <si>
    <r>
      <t>7,50 m</t>
    </r>
    <r>
      <rPr>
        <b/>
        <sz val="11"/>
        <color indexed="8"/>
        <rFont val="Arial"/>
        <family val="2"/>
        <charset val="238"/>
      </rPr>
      <t>²</t>
    </r>
  </si>
  <si>
    <t>Zaštita zaštićenih područja</t>
  </si>
  <si>
    <t>Most Kupa</t>
  </si>
  <si>
    <r>
      <t>21,78 m</t>
    </r>
    <r>
      <rPr>
        <b/>
        <sz val="11"/>
        <color indexed="8"/>
        <rFont val="Arial"/>
        <family val="2"/>
        <charset val="238"/>
      </rPr>
      <t>²</t>
    </r>
  </si>
  <si>
    <t>Promocija i nadzor zaštićenih područja</t>
  </si>
  <si>
    <t>PD Risnjak</t>
  </si>
  <si>
    <r>
      <t>450 m</t>
    </r>
    <r>
      <rPr>
        <b/>
        <sz val="11"/>
        <color indexed="8"/>
        <rFont val="Arial"/>
        <family val="2"/>
        <charset val="238"/>
      </rPr>
      <t>²</t>
    </r>
  </si>
  <si>
    <t>Pomoćni objekat</t>
  </si>
  <si>
    <r>
      <t>45 m</t>
    </r>
    <r>
      <rPr>
        <b/>
        <sz val="11"/>
        <color indexed="8"/>
        <rFont val="Arial"/>
        <family val="2"/>
        <charset val="238"/>
      </rPr>
      <t>²</t>
    </r>
  </si>
  <si>
    <t>Garaža</t>
  </si>
  <si>
    <r>
      <t>52 m</t>
    </r>
    <r>
      <rPr>
        <b/>
        <sz val="11"/>
        <color indexed="8"/>
        <rFont val="Arial"/>
        <family val="2"/>
        <charset val="238"/>
      </rPr>
      <t>²</t>
    </r>
  </si>
  <si>
    <t>Opel Vivaro-kombi</t>
  </si>
  <si>
    <t>Upravljanje, zaštita i nadzor zašt.podr.</t>
  </si>
  <si>
    <t>Motorne sanjke</t>
  </si>
  <si>
    <t>Zaštita zaštićenog područja</t>
  </si>
  <si>
    <t>Traktor IMT</t>
  </si>
  <si>
    <t>Traktorska prikolica</t>
  </si>
  <si>
    <t>Mitsubishi Outlander</t>
  </si>
  <si>
    <t>Dacia Duster</t>
  </si>
  <si>
    <t>Server</t>
  </si>
  <si>
    <t>Opći i zajednički poslovi</t>
  </si>
  <si>
    <t>Računala</t>
  </si>
  <si>
    <t>Sve službe</t>
  </si>
  <si>
    <t>Printer</t>
  </si>
  <si>
    <t>Laserski printer</t>
  </si>
  <si>
    <t>Laptop</t>
  </si>
  <si>
    <t>HP dlanovnik</t>
  </si>
  <si>
    <t>Zaštita</t>
  </si>
  <si>
    <t>GPS uređaj</t>
  </si>
  <si>
    <t>Fotokopirni uređaj</t>
  </si>
  <si>
    <t>Kamera</t>
  </si>
  <si>
    <t>Lovačka kamera</t>
  </si>
  <si>
    <t>Info kiosk</t>
  </si>
  <si>
    <t>Promocija</t>
  </si>
  <si>
    <t>Oprema za multimed.prez.</t>
  </si>
  <si>
    <t>Meteorološka postaja</t>
  </si>
  <si>
    <t>Infopaneli prenosivi</t>
  </si>
  <si>
    <t>Motorna pila</t>
  </si>
  <si>
    <t>Trimer</t>
  </si>
  <si>
    <t>Motorni rezač grana</t>
  </si>
  <si>
    <t>Mješalica 1201</t>
  </si>
  <si>
    <t>Snježna daska hidraulična</t>
  </si>
  <si>
    <t>Kosilice i priključci</t>
  </si>
  <si>
    <t>Freza</t>
  </si>
  <si>
    <t>Čistač šikare</t>
  </si>
  <si>
    <t>Kosa motorna</t>
  </si>
  <si>
    <t>Malčer rotacioni</t>
  </si>
  <si>
    <t>Kose green 115 s prstima</t>
  </si>
  <si>
    <t>Kosilica rotacijska</t>
  </si>
  <si>
    <t>Mikroskop</t>
  </si>
  <si>
    <t>Zaštita i promocija</t>
  </si>
  <si>
    <t>Lupa</t>
  </si>
  <si>
    <t>pH metar</t>
  </si>
  <si>
    <t>Dalekozor</t>
  </si>
  <si>
    <t>Durbin</t>
  </si>
  <si>
    <t>IC Dvogled</t>
  </si>
  <si>
    <t>Android tableti</t>
  </si>
  <si>
    <t>Električni bicikli</t>
  </si>
  <si>
    <t>Malčer ELITE OPEN 160</t>
  </si>
  <si>
    <t>Dron</t>
  </si>
  <si>
    <t>Telefonska centrala</t>
  </si>
  <si>
    <t>Pravilnik o radu</t>
  </si>
  <si>
    <t>Objekat Guslica</t>
  </si>
  <si>
    <t>Fotoaparat</t>
  </si>
  <si>
    <t>Pravilnik o zaštiti na radu</t>
  </si>
  <si>
    <t>Pravilnik o zaštiti od požara</t>
  </si>
  <si>
    <t>HR2001150</t>
  </si>
  <si>
    <t>Izvor Gerovčice</t>
  </si>
  <si>
    <t>HR2001227</t>
  </si>
  <si>
    <t>Potok Gerovčica</t>
  </si>
  <si>
    <t>Dio Kupe</t>
  </si>
  <si>
    <t>HR2001282</t>
  </si>
  <si>
    <t>Lividraga</t>
  </si>
  <si>
    <t>HR2001431</t>
  </si>
  <si>
    <t>da</t>
  </si>
  <si>
    <t>Risnjak</t>
  </si>
  <si>
    <t>Pravilnik o unutarnjem ustrojstvu i načinu rada JU NP Risnjak</t>
  </si>
  <si>
    <t>Pravilnik o zaštiti i obradi arhivskog i registraturnog gradiva JU</t>
  </si>
  <si>
    <t>Pravilnik o provođenju postupka jednostavne nabave</t>
  </si>
  <si>
    <t>Poslovnik o radu Upravnog vijeća JU NP Risnjak</t>
  </si>
  <si>
    <t>Ukupna ocjena stanja je zadovoljavajuća no potrebno je poboljšati mjere zaštite i način upravljanja.</t>
  </si>
  <si>
    <t>Izvor Kupe</t>
  </si>
  <si>
    <t>Mario Antolić</t>
  </si>
  <si>
    <t>Hrvatske šume, Uprava šuma Podružnica Delnice</t>
  </si>
  <si>
    <t>Upravitelj</t>
  </si>
  <si>
    <t>Rukovoditelj pravnog kadrovskog i općeg odjela</t>
  </si>
  <si>
    <t>Stručni suradnik za provedbu projekata</t>
  </si>
  <si>
    <t>Mandat</t>
  </si>
  <si>
    <t>6,7 m²</t>
  </si>
  <si>
    <t>Projekt Nature&amp;Wildlife</t>
  </si>
  <si>
    <t>Auto prikolica</t>
  </si>
  <si>
    <t>Projekt Carnivora Dinarica</t>
  </si>
  <si>
    <t>Didaktički kutci za 3 škole</t>
  </si>
  <si>
    <t>Foto zamke</t>
  </si>
  <si>
    <t xml:space="preserve">Zaštita </t>
  </si>
  <si>
    <t>IT kutak</t>
  </si>
  <si>
    <t>Gnjezdišta za ptice</t>
  </si>
  <si>
    <t>Prijenosni zvučnik</t>
  </si>
  <si>
    <t>MP4 player</t>
  </si>
  <si>
    <t>Foto-zamke</t>
  </si>
  <si>
    <t>Virtualne naočale</t>
  </si>
  <si>
    <t>Monitori za IT kutak</t>
  </si>
  <si>
    <t>Playeri za IT kutke</t>
  </si>
  <si>
    <t>Nastamba za životinje</t>
  </si>
  <si>
    <t>48 m²</t>
  </si>
  <si>
    <t>godišnja ulaznica</t>
  </si>
  <si>
    <t>usluga prijevoza</t>
  </si>
  <si>
    <t>km</t>
  </si>
  <si>
    <t>Pravo korištenja na dijelu nekretnine</t>
  </si>
  <si>
    <t>Luka Katušić -predsjednik</t>
  </si>
  <si>
    <t>Tomislav Dubravac - član</t>
  </si>
  <si>
    <t>Sanja Beljan Brkić - član</t>
  </si>
  <si>
    <t>Nenad Vančina - član</t>
  </si>
  <si>
    <t>Dragan Turk - član</t>
  </si>
  <si>
    <t>Ukupna ocjena stanja je zadovoljavajuća. Izvor Kupe nalazi se u sklopu Nacionalnog parka Risnjak</t>
  </si>
  <si>
    <t>sat</t>
  </si>
  <si>
    <t>Nacionalni park; HR2000447</t>
  </si>
  <si>
    <t>Strogi rezervat; HR2001299</t>
  </si>
  <si>
    <t>Kupa</t>
  </si>
  <si>
    <t>HR2000642</t>
  </si>
  <si>
    <t>Ukupna ocjena stanja područja koji se nalazi unutar granica NP Risnjak je zadovoljavajuća.</t>
  </si>
  <si>
    <t>Hidrološki spomenik prirode</t>
  </si>
  <si>
    <t>HR1000019</t>
  </si>
  <si>
    <t>Gorski kotar i sjeverna Lika</t>
  </si>
  <si>
    <t xml:space="preserve">Ukupna ocjena stanja područja ekološke mreže koji se nalazi unutar granica Parka je zadovoljavajuća. </t>
  </si>
  <si>
    <t>Snimanje u komercijalne svrhe</t>
  </si>
  <si>
    <t>dan</t>
  </si>
  <si>
    <t>Najam konja sa kočijom</t>
  </si>
  <si>
    <t>Fotografiranje u komercijalne svrhe</t>
  </si>
  <si>
    <t>MINGOR</t>
  </si>
  <si>
    <t>2021.</t>
  </si>
  <si>
    <t>Odjel stručnih poslova zaštite,
očuvanja i korištenja nacionalnog parka</t>
  </si>
  <si>
    <t>Glavni čuvar prirode – Voditelj Odjela</t>
  </si>
  <si>
    <t>Odjel čuvara prirode</t>
  </si>
  <si>
    <t>Voditelj Pododsjeka za promocijske aktivnosti i ugostiteljstvo</t>
  </si>
  <si>
    <t>Odjel općih i zajedničkih poslova Pododsjek promocije i ugostiteljstva s posebno izdvojenim ugostiteljskim objektom</t>
  </si>
  <si>
    <t>Voditelj Odjeljka računovodstva i knjigovodstva</t>
  </si>
  <si>
    <t>Odjel općih i zajedničkih poslova      Odjeljak računovodstva i knjigovodstva</t>
  </si>
  <si>
    <t>Tijana Kovač</t>
  </si>
  <si>
    <t>Stručni suradnik za financijsko - računovodstvene poslove</t>
  </si>
  <si>
    <t>Odjel općih i zajedničkih poslova</t>
  </si>
  <si>
    <t>Čuvar prirode I vrste</t>
  </si>
  <si>
    <t>VSS-mag.oec.</t>
  </si>
  <si>
    <t>Čuvar prirode III vrste</t>
  </si>
  <si>
    <t>SSS-drv.teh.</t>
  </si>
  <si>
    <t>Stručni suradnik za financijsko-računovodstvene poslove</t>
  </si>
  <si>
    <t>VSS mag.oec.</t>
  </si>
  <si>
    <t>Spremačica - čistačica</t>
  </si>
  <si>
    <t>Stručni referent - informator</t>
  </si>
  <si>
    <t>Odjel općih i zajedničkih poslova  Pododsjek promocije i ugostiteljstva s posebno izdvojenim ugostiteljskim objektom</t>
  </si>
  <si>
    <t>Stručni referent - edukator</t>
  </si>
  <si>
    <t>1 osoba</t>
  </si>
  <si>
    <t>Pravilnik o zaštiti i očuvanju</t>
  </si>
  <si>
    <t>Ministarstvo gospodarstva i održivog razvoja</t>
  </si>
  <si>
    <t>Zaštita prirodnih vrijednosti</t>
  </si>
  <si>
    <t>Traktor SOLIS 75 sa malčerom</t>
  </si>
  <si>
    <t>Mitsubishi L200 pick-up</t>
  </si>
  <si>
    <t>Škoda Karoq</t>
  </si>
  <si>
    <t>Voditelj Službe za inventarizaciju, vrednovanje i praćenje stanja prirode</t>
  </si>
  <si>
    <t>VSS</t>
  </si>
  <si>
    <r>
      <t>Dio potoka Gerovčica koji prolazi kroz mjesto Gerovo je betoniran te nema značaj za stanište potočnog raka (</t>
    </r>
    <r>
      <rPr>
        <i/>
        <sz val="11"/>
        <rFont val="Calibri"/>
        <family val="2"/>
        <charset val="238"/>
        <scheme val="minor"/>
      </rPr>
      <t>Austropotamobius torrentium</t>
    </r>
    <r>
      <rPr>
        <sz val="11"/>
        <rFont val="Calibri"/>
        <family val="2"/>
        <charset val="238"/>
        <scheme val="minor"/>
      </rPr>
      <t>) dok je šumska sastojina kod Lividrage značajno progaljena zbog elementarnih nepogoda (ledolom, vjetroizvale i najezda potkornjaka) te je upitno za opstanak mahovine (</t>
    </r>
    <r>
      <rPr>
        <i/>
        <sz val="11"/>
        <rFont val="Calibri"/>
        <family val="2"/>
        <charset val="238"/>
        <scheme val="minor"/>
      </rPr>
      <t>Buxbaumia viridis)</t>
    </r>
    <r>
      <rPr>
        <sz val="11"/>
        <rFont val="Calibri"/>
        <family val="2"/>
        <charset val="238"/>
        <scheme val="minor"/>
      </rPr>
      <t xml:space="preserve"> kao ciljne vrste.</t>
    </r>
  </si>
  <si>
    <t>Odjel općih i zajedničkih poslova, Pododsjek promocije i ugostiteljstva s posebno izdvojenim ugostiteljskim objektom</t>
  </si>
  <si>
    <t>Odjel općih i zajedničkih poslova, Odjeljak računovodstva i knjigovodstva</t>
  </si>
  <si>
    <t>Odjel općih i zajedničkih poslova,  Pododsjek promocije i ugostiteljstva s posebno izdvojenim ugostiteljskim objektom</t>
  </si>
  <si>
    <t>Odjel stručnih poslova zaštite, očuvanja i korištenja nacionalnog parka</t>
  </si>
  <si>
    <t>Znanstveni savjetnik, zavoda za uzgajanje šuma</t>
  </si>
  <si>
    <t>vožnja kočijom/obiteljska</t>
  </si>
  <si>
    <t>vožnja kočijom/individualna</t>
  </si>
  <si>
    <t>vožnja kočijom/djeca</t>
  </si>
  <si>
    <t>Program zaštite, njege i obnove šuma</t>
  </si>
  <si>
    <t>U Nacionalnom parku Risnjak i pridruženim područjima EM očuvana je velika raznolikost šumskih staništa i vezanih vrsta.</t>
  </si>
  <si>
    <t>AA1</t>
  </si>
  <si>
    <t>AA2</t>
  </si>
  <si>
    <t>2022.</t>
  </si>
  <si>
    <t>Izvješća o provedenom praćenju stanja s georeferenciranim podacima o  rasprostranjenosti, kvaliteti i veličini staništa i procjenom očuvanosti.</t>
  </si>
  <si>
    <t xml:space="preserve">Odjel stručnih poslova zaštite, očuvanja i korištenja NP​ </t>
  </si>
  <si>
    <t>AA3</t>
  </si>
  <si>
    <t>Odjel stručnih poslova zaštite, očuvanja i korištenja NP​ ; Odjel čuvara prirode</t>
  </si>
  <si>
    <t>AA4</t>
  </si>
  <si>
    <t>Sukladno Nacionalnom programu monitoringa uspostaviti i redovno provoditi praćenje stanja ciljnog stanišnog tipa Aluvijalne šume (91E0).</t>
  </si>
  <si>
    <t>AA5</t>
  </si>
  <si>
    <t>AA6</t>
  </si>
  <si>
    <t>AA7</t>
  </si>
  <si>
    <t>Nastaviti pratiti zdravstveno stanje bukve i jele u šumama na području Parka, prema ICP kriterijima, uključujući i oporavak šume nakon ledoloma.</t>
  </si>
  <si>
    <t>AA11</t>
  </si>
  <si>
    <t>Uspostaviti i redovno provoditi praćenje stanja ciljnih vrsta saproksilnih kornjaša (velika četveropjega cvilidreta, alpinska strizibuba).</t>
  </si>
  <si>
    <t>Izvješća o provedenom praćenju stanja s georeferenciranim podacima o brojnosti jedinki, rasprostranjenosti, kvaliteti i veličini staništa za vrstu i procjenom očuvanosti.</t>
  </si>
  <si>
    <t xml:space="preserve">Uspostavljen protokol za praćenje.
Izvješća o provedenom praćenju stanja s georeferenciranim podacima o brojnosti jedinki, rasprostranjenosti, kvaliteti i veličini staništa za vrstu i procjenom očuvanosti.
</t>
  </si>
  <si>
    <t>AA12</t>
  </si>
  <si>
    <t>Redovno pratiti prisutnost velikih zvijeri na području Parka (putem fotozamki, GPS ogrlica, praćenja tragova, ostatke plijena i sl.) te u to uključivati i lovačka društva te druge zainteresirane dionike.</t>
  </si>
  <si>
    <t xml:space="preserve">MINGOR (Povjerenstvo za velike zvijeri), JU Priroda, LD, LS, HŠ </t>
  </si>
  <si>
    <t>AA14</t>
  </si>
  <si>
    <t>Uspostaviti i redovno provoditi praćenje stanja šumskih grabljivica na području Parka, s naglaskom na ciljnu vrstu škanjca osaša.</t>
  </si>
  <si>
    <t>AA15</t>
  </si>
  <si>
    <t>AA16</t>
  </si>
  <si>
    <t>Uspostaviti i redovno provoditi praćenje stanja ciljnih vrsta djetlovki (troprstog, planinskog i crvenoglavog djetlića, crne i sive žune).</t>
  </si>
  <si>
    <t>AA17</t>
  </si>
  <si>
    <t>Uspostaviti i redovno provoditi praćenje stanja ciljnih vrsta šumskih pjevica (bjelovrate i male muharice).</t>
  </si>
  <si>
    <t>AA18</t>
  </si>
  <si>
    <t>Nastaviti s praćenjem stanja voćkarica u Parku te rezultate uspoređivati sa stanjem voćkarica u PEM Dio Kupe.</t>
  </si>
  <si>
    <t>Izvješća o provedenom praćenju stanja s georeferenciranim podacima o brojnosti jedinki, rasprostranjenosti, kvaliteti i veličini staništa za vrstu i procjenom očuvanosti</t>
  </si>
  <si>
    <t>HŠ</t>
  </si>
  <si>
    <t>AA20</t>
  </si>
  <si>
    <t>Izvješća o istraživanju sa smjernicama za upravljanje.</t>
  </si>
  <si>
    <t>AA21</t>
  </si>
  <si>
    <t>Pratiti pojavu invazivnih vrsta biljaka na području Parka te prema potrebi vršiti njihovo uklanjanje.</t>
  </si>
  <si>
    <t xml:space="preserve">Izrađen protokol za praćenje.
Izvješća o praćenju stanja s georeferenciranim podacima i preporukama za uklanjanje.
Evidencija poduzetih akcija uklanjanja (tip invazivne vrste i površina s koje je uklonjena).
</t>
  </si>
  <si>
    <t>AA23</t>
  </si>
  <si>
    <t>AA25</t>
  </si>
  <si>
    <t>Po njegovoj izradi i usvajanju provoditi Program zaštite, njege i obnove šuma.</t>
  </si>
  <si>
    <t>AA26</t>
  </si>
  <si>
    <t>Po potrebi, poduzimati mjere očuvanja ugrožene gorske šume smreke s pavlovcem.</t>
  </si>
  <si>
    <t xml:space="preserve">Izvješće o potrebi poduzimanja mjera.
Evidencija poduzetih mjera očuvanja.
</t>
  </si>
  <si>
    <t>AA27</t>
  </si>
  <si>
    <t>Nastaviti s radom oporavilišta za risju mladunčad.</t>
  </si>
  <si>
    <t>AA29</t>
  </si>
  <si>
    <t>Surađivati s Hrvatskim šumama u područjima EM izvan područja NP na izradi šumsko-gospodarskih osnova i praćenju njihove provedbe.</t>
  </si>
  <si>
    <t>Broj održanih sastanaka i ostvarenih suradnji s Upravom šuma Delnice.</t>
  </si>
  <si>
    <t>AA30</t>
  </si>
  <si>
    <t>Informirati korisnike šuma u PEM Dio Kupe o tome da se područje nalazi unutar ekološke mreže te o propisanim mjerama očuvanja.</t>
  </si>
  <si>
    <t>Prilikom redovnog nadzora u Parku i u PEM provjeravati poštivanje propisanih mjera očuvanja ciljnih vrsta i stanišnih tipova, evidentirati eventualna kršenja te o tome izvještavati nadležne institucije i inspekciju.</t>
  </si>
  <si>
    <t xml:space="preserve">Obavljeno najmanje četiri izlazaka na teren mjesečno.
Po izdanim rješenjima za zahvate u PEM obavljen najmanje jedan izlazak na lokaciju.
Ispunjeno terensko izvješće o provedenom nadzoru, odnosno zapisnik u slučaju kršenja mjera.
Broj podignutih prekršajnih i/ili kaznenih prijedloga.
Broj presuda.
</t>
  </si>
  <si>
    <t>DIRH, HŠ, HV</t>
  </si>
  <si>
    <t>AA32</t>
  </si>
  <si>
    <t>Uspostaviti praćenje taložnih tvari (uključujući i prisutnost teških metala u tlu) na području cijelog parka, na mreži reprezentativnih ploha izvedenih iz rezultata istraživanja, uključujući i postojeće plohe na Leski te praćenje utjecaja atmosferskih taložina na šumske ekosustave.</t>
  </si>
  <si>
    <t xml:space="preserve">U Nacionalnom parku Risnjak i pridruženim područjima EM očuvana su travnjačka staništa i uz njih vezane vrste.  </t>
  </si>
  <si>
    <t>AB1</t>
  </si>
  <si>
    <t>AB2</t>
  </si>
  <si>
    <t>Izvješća o provedenom praćenju stanja s georeferenciranim podacima o brojnosti jedinke, rasprostranjenosti, kvaliteti i veličini staništa za vrstu i procjenom očuvanosti.</t>
  </si>
  <si>
    <t>AB5</t>
  </si>
  <si>
    <t>AB6</t>
  </si>
  <si>
    <t>Nastaviti s košnjom i malčiranjem na travnjačkim površinama u Parku (Lazac, Šegina, Btov Laz, Leska) te redovno evidentirati poduzete aktivnosti (način održavanja, lokaciju, površinu i sl.).</t>
  </si>
  <si>
    <t>AB7</t>
  </si>
  <si>
    <t xml:space="preserve">Na livadi Leska te na drugim površinama, po potrebi, provesti uklanjanje vrsta koje zarastaju površine travnjaka.  </t>
  </si>
  <si>
    <t>Izvješće o provedenim mjerama uklanjanja.</t>
  </si>
  <si>
    <t>AB8</t>
  </si>
  <si>
    <t>Nastaviti suradnju s lokalnim stanovništvom i poticati aktivnosti vezano uz košnju površina u dolini rijeke Kupe.</t>
  </si>
  <si>
    <t>Izvješće o provedenim aktivnostima s površinom održavanih košanica.</t>
  </si>
  <si>
    <t>AB10</t>
  </si>
  <si>
    <t>Prijaviti državne travnjačke površine u Parku na dobrovoljne mjere ruralnog razvoja.</t>
  </si>
  <si>
    <t>Površina državnih travnjaka u Parku za održavanje kojih se koriste dobrovoljne mjere ruralnog razvoja.</t>
  </si>
  <si>
    <t xml:space="preserve">Odjel čuvara prirode; Odjel stručnih poslova zaštite, očuvanja i korištenja NP​ ; </t>
  </si>
  <si>
    <t>AB11</t>
  </si>
  <si>
    <t>Održavati radionice s lokalnim stanovništvom o dobivanju poticaja iz dobrovoljnih mjera koje doprinose okolišu.</t>
  </si>
  <si>
    <t>AB12</t>
  </si>
  <si>
    <t>AC1</t>
  </si>
  <si>
    <t>AC2</t>
  </si>
  <si>
    <t>Redovno prikupljati podatke o praćenju vodostaja rijeke Kupe od DHMZ i HV te analizirati trendove.</t>
  </si>
  <si>
    <t xml:space="preserve">Evidencija podataka o vodostaju rijeke Kupe.
Izvješće o trendovima u prošlosti i nakon 9 godina provedbe plana. 
</t>
  </si>
  <si>
    <t>DHMZ, HV</t>
  </si>
  <si>
    <t>AC4</t>
  </si>
  <si>
    <t>Redovno provoditi praćenje stanja vodomara na području Parka.</t>
  </si>
  <si>
    <t>AC5</t>
  </si>
  <si>
    <t>Provoditi praćenje stanja invazivnih rakova na području Parka i PEM Gerovčica i po potrebi, provoditi aktivnosti uklanjanja.</t>
  </si>
  <si>
    <t xml:space="preserve">Izvješća o provedenom praćenju stanja i, po potrebi, preporukama za uklanjanje.
Izvješća o provedenim mjerama uklanjanja invazivnih rakova. 
</t>
  </si>
  <si>
    <t>Interventni tim za invazivne strane vrste rakova</t>
  </si>
  <si>
    <t>AC6</t>
  </si>
  <si>
    <t>Istražiti prikladnost staništa povremenog vodotoka Gerovčica nizvodno od Gerova za potočnog raka.</t>
  </si>
  <si>
    <t xml:space="preserve">Izvješće o istraživanju s preporukama za daljnje upravljanje. </t>
  </si>
  <si>
    <t>AC9</t>
  </si>
  <si>
    <t>Istražiti i pratiti brojnost dabra na području Parka te njegov utjecaj na očuvanje ciljnih stanišnih tipova i vrsta.</t>
  </si>
  <si>
    <t>AC10</t>
  </si>
  <si>
    <t>Redovno surađivati s Hrvatskim vodama pri ažuriranju i provedbi programa redovnog održavanja voda na području EM Gerovčica.</t>
  </si>
  <si>
    <t xml:space="preserve">U Nacionalnom parku Risnjak i pridruženim područjima EM očuvana su stjenovita i podzemna staništa i uz njih vezane vrste.  </t>
  </si>
  <si>
    <t>AD1</t>
  </si>
  <si>
    <t>AD2</t>
  </si>
  <si>
    <t xml:space="preserve">Uspostavljen protokol za praćenje.
Izvješća o provedenom praćenju stanja s georeferenciranim podacima o rasprostranjenosti, kvaliteti i veličini staništa i procjenom očuvanosti.
</t>
  </si>
  <si>
    <t>AD3</t>
  </si>
  <si>
    <t>Uspostaviti i redovno provoditi praćenje stanja ciljnog stanišnog tipa špilja i jama zatvorenih za javnost (8310) na području Parka i PEM Gerovčica.</t>
  </si>
  <si>
    <t>AD4</t>
  </si>
  <si>
    <t>Uspostaviti i provoditi praćenje stanja u odabranim speleološkim objektima koji nisu utvrđeni kao ciljni stanišni tip.</t>
  </si>
  <si>
    <t>AD5</t>
  </si>
  <si>
    <t>Uspostaviti i redovno provoditi praćenje stanja Skopolijeve gušarke.</t>
  </si>
  <si>
    <t xml:space="preserve">Uspostavljen protokol za praćenje.
Izvješća o provedenom praćenju stanja s georeferenciranim podacima o brojnosti jedinke, rasprostranjenosti, kvaliteti i veličini staništa za vrstu i procjenom očuvanosti.
</t>
  </si>
  <si>
    <t>AD7</t>
  </si>
  <si>
    <t>Uspostaviti i redovno provoditi praćenje stanja ušare na području Parka.</t>
  </si>
  <si>
    <t>AD10</t>
  </si>
  <si>
    <t>Redovno provoditi praćenje stanja populacije divokoze.</t>
  </si>
  <si>
    <t>AD13</t>
  </si>
  <si>
    <t>Inventarizirati špilje i jame na području Parka te provesti speleološka istraživanja odabranih lokaliteta.</t>
  </si>
  <si>
    <t>Podupirati organizirane akcije čišćenja speleoloških objekata u Parku i okolici.</t>
  </si>
  <si>
    <t>U NP Risnjak očuvana je i valorizirana velika georaznolikost i vrijedna geobaština</t>
  </si>
  <si>
    <t>Nastaviti s praćenjem mikroklimatskih parametara u ponikvama.</t>
  </si>
  <si>
    <t>Izvješća o praćenju stanja s preporukama za interpretaciju</t>
  </si>
  <si>
    <t>Odjel stručnih poslova zaštite, očuvanja i korištenja NP​</t>
  </si>
  <si>
    <t xml:space="preserve">Surađivati s Hrvatskim vodama na  hidrogeološkim istraživanjima slivnog područja izvorišnog dijela rijeke Kupe. </t>
  </si>
  <si>
    <t>Poticati praćenje godišnjeg protoka izvorišnog dijela Kupe s pritokama, s obzirom na klimatske promjene.</t>
  </si>
  <si>
    <t>Periodično održavati izvor rijeke Kupe.</t>
  </si>
  <si>
    <t>Nastaviti meteorološka motrenja  na meteorološkoj postaji u Crnom Lugu.</t>
  </si>
  <si>
    <t>Godišnje izvješće s analizom prikupljenih meteoroloških podataka.</t>
  </si>
  <si>
    <t>2003.</t>
  </si>
  <si>
    <t>DHMZ</t>
  </si>
  <si>
    <t>B. KULTURNA BAŠTINA I SUVREMENI SUŽIVOT S PRIRODOM</t>
  </si>
  <si>
    <t>BA1</t>
  </si>
  <si>
    <t xml:space="preserve">Kroz suradnju s kulturnim institucijama poticati arheološka istraživanja na području Parka. </t>
  </si>
  <si>
    <t>BA4</t>
  </si>
  <si>
    <t>Sakupiti, analizirati i napraviti pregled literature vezano uz karavanske puteve i rimsku cestu na području Parka te temeljem toga predložiti daljnja istraživanja.</t>
  </si>
  <si>
    <t>BA5</t>
  </si>
  <si>
    <t>Sakupiti, analizirati i napraviti pregled literature vezano uz dosadašnja etnološka istraživanja na području Parka te temeljem toga predložiti daljnja istraživanja.</t>
  </si>
  <si>
    <t>BA7</t>
  </si>
  <si>
    <t>Uspostaviti i redovno nadopunjavati zbirku tonskih i pisanih zapisa priča i legendi te fotografija vezanih uz područje Parka.</t>
  </si>
  <si>
    <t>BA8</t>
  </si>
  <si>
    <t>Surađivati s TZ Gorski kotar u prezentaciji tradicijske baštine posjetiteljima Parka kroz Interpretacijski centar u Crnom Lugu.</t>
  </si>
  <si>
    <t>BA9</t>
  </si>
  <si>
    <t xml:space="preserve">Izraditi projektnu dokumentaciju, osigurati sredstva i rekonstruirati Aginu kuću, u skladu s ekološkim standardima, za potrebe čuvanja i prezentacije etnološke zbirke te prezentacije života goranskog čovjeka u prošlosti. </t>
  </si>
  <si>
    <t>BA11</t>
  </si>
  <si>
    <t>Nastaviti čuvati i prezentirati znanje izrade šindre i druge tradicijske graditeljske elemente kroz njihovu primjenu u infrastrukturi JU, nastavak provedbe volonterskog programa "Šindraš" te na druge načine.</t>
  </si>
  <si>
    <t>BB2</t>
  </si>
  <si>
    <t>Podupirati i promovirati aktivnosti vezane uz očuvanje lokalne poljoprivrede i tradicijskih obrta te vezanih proizvoda i usluga.</t>
  </si>
  <si>
    <t>BB3</t>
  </si>
  <si>
    <t>Nastaviti s projektom dodjele električnih pastira za zaštitu od divljači lokalnom stanovništvu.</t>
  </si>
  <si>
    <t xml:space="preserve">Broj novih podijeljenih električnih pastira.
Broj obnovljenih ugovora o korištenju.
Godišnje izvješće o korištenju električnih pastira.
</t>
  </si>
  <si>
    <t>2014.</t>
  </si>
  <si>
    <t>BB4</t>
  </si>
  <si>
    <t xml:space="preserve">Inventarizirati i evaluirati stanje voćnjaka sa starim sortama na području Parka i PEM Dio Kupe te kroz razvoj projekata ili na druge načine podupirati obnovu ili održavanje voćnjaka sa starim sortama. </t>
  </si>
  <si>
    <t>BB5</t>
  </si>
  <si>
    <t xml:space="preserve">Redovito održavati pokazni voćnjak JU, razviti programe za posjetitelje i prezentirati ga. </t>
  </si>
  <si>
    <t>BB6</t>
  </si>
  <si>
    <t>Podupirati inicijative lokalnog stanovništva za razvoj prikladnih oblika ponude smještaja u postojećim objektima u Parku te u okruženju.</t>
  </si>
  <si>
    <t xml:space="preserve">Broj održanih sastanaka i događanja s lokalnim iznajmljivačima.
Broj aktivnih lokalnih iznajmljivača u postojećim objektima u Parku.
</t>
  </si>
  <si>
    <t>Javna ustanova podupire lokalnu zajednicu u održivom razvoju u skladu s očuvanjem vrijednosti područja.</t>
  </si>
  <si>
    <t>Raznoliki programi posjećivanja te primjerena i sigurna posjetiteljska infrastruktura omogućuju posjetiteljima različite dobi, interesa i mogućnosti, uživanje u doživljaju pitome planine i izvorne divljine te učenje o vrijednostima Parka i važnosti njegovog očuvanja.</t>
  </si>
  <si>
    <t>CA1</t>
  </si>
  <si>
    <t>Nastaviti provoditi edukacijski program "Šumska pedagogija" za djecu i odrasle.</t>
  </si>
  <si>
    <t>Broj polaznika programa godišnje.</t>
  </si>
  <si>
    <t>CA2</t>
  </si>
  <si>
    <t>Verificirati edukacijski program "Šumska pedagogija" pri Agenciji za odgoj i obrazovanje.</t>
  </si>
  <si>
    <t xml:space="preserve">Pododsjek promocije i ugostiteljstva </t>
  </si>
  <si>
    <t>CA3</t>
  </si>
  <si>
    <t>Nastaviti provoditi program škole u prirodi te ga prilagođavati potrebama iskazanim kroz evaluacijske listiće.</t>
  </si>
  <si>
    <t xml:space="preserve">Program škole u prirodi provodi se i prilagođava sukladno potrebama.
Broj polaznika programa godišnje.
</t>
  </si>
  <si>
    <t>CA4</t>
  </si>
  <si>
    <t>Osmisliti i provoditi nove edukacijske programe za djecu i odrasle.</t>
  </si>
  <si>
    <t>CA5</t>
  </si>
  <si>
    <t>Uspostaviti lokalnu mrežu suradnika za provedbu edukacijskih programa JU (šumska pedagogija, škola u prirodi) te barem jednom godišnje provoditi program usavršavanja novih voditelja.</t>
  </si>
  <si>
    <t>CA6</t>
  </si>
  <si>
    <t>Informacije i podatke iz istraživanja i monitoringa stanja flore i faune koristiti u interpretaciji.</t>
  </si>
  <si>
    <t>CA7</t>
  </si>
  <si>
    <t>Provoditi program promatranja divljači za posjetitelje.</t>
  </si>
  <si>
    <t>Broj sudionika programa godišnje.</t>
  </si>
  <si>
    <t>Odjel čuvara prirode; Pododsjek promocije i ugostiteljstva</t>
  </si>
  <si>
    <t>CA8</t>
  </si>
  <si>
    <t>U suradnji sa zainteresiranim dionicima razvijati i provoditi specijalizirane programe posjećivanja Parka, različitog trajanja i za razne grupe posjetitelja.</t>
  </si>
  <si>
    <t>CA10</t>
  </si>
  <si>
    <t>Prilikom obnove infrastrukture JU zadržati prepoznatljiv vizualni identitet postojeće signalizacije usklađen s kulturnim identitetom područja.</t>
  </si>
  <si>
    <t>Prepoznatljiv vizualni identitet Parka koristi se prilikom obnove infrastrukture.</t>
  </si>
  <si>
    <t>1953.</t>
  </si>
  <si>
    <t>CA11</t>
  </si>
  <si>
    <t>Redovito održavati signalizaciju na području Parka.</t>
  </si>
  <si>
    <t xml:space="preserve">Broj obnovljene infrastrukture.
Signalizacija je u dobrom stanju.
</t>
  </si>
  <si>
    <t>CA13</t>
  </si>
  <si>
    <t>Redovno pregledavati stanje pješačke i posjetiteljske infrastrukture radi osiguravanja sigurnosti posjetitelja.</t>
  </si>
  <si>
    <t>Izvještaji čuvarske i tehničke službe o stanju pješačke i posjetiteljske infrastrukture.</t>
  </si>
  <si>
    <t>CA14</t>
  </si>
  <si>
    <t>U suradnji s HGSS osigurati odgovarajuću sigurnost i spasilačke usluge.</t>
  </si>
  <si>
    <t>2000.</t>
  </si>
  <si>
    <t>HGSS</t>
  </si>
  <si>
    <t>CA15</t>
  </si>
  <si>
    <t>Redovito održavati postojeće  staze Leska i Razloge - Izvor Kupe - Kupari - Razloge.</t>
  </si>
  <si>
    <t xml:space="preserve">Evidencija poduzetih mjera održavanja.
Staza Leska je u dobrom stanju i sigurna za korištenje.
Staza Razloge - Izvor Kupe - Kupari - Razloge je u dobrom stanju i sigurna za korištenje.
</t>
  </si>
  <si>
    <t>1997.</t>
  </si>
  <si>
    <t>CA16</t>
  </si>
  <si>
    <t>U suradnji s HPS i PD redovno održavati postojeće planinarske staze i markacije.</t>
  </si>
  <si>
    <t xml:space="preserve">Evidencija poduzetih mjera održavanja.
Planinarske staze i markacije u Parku su u dobrom stanju i sigurne za korištenje.
</t>
  </si>
  <si>
    <t>HPS, PD</t>
  </si>
  <si>
    <t>CA17</t>
  </si>
  <si>
    <t>Redovito održavati adrenalinski park za djecu kod upravne zgrade.</t>
  </si>
  <si>
    <t xml:space="preserve">Evidencija poduzetih mjera održavanja.
Adrenalinski park je u dobrom stanju i siguran za korištenje.
</t>
  </si>
  <si>
    <t>CA19</t>
  </si>
  <si>
    <t xml:space="preserve">Obnoviti postojeću poučnu stazu Leska. </t>
  </si>
  <si>
    <t>CA20</t>
  </si>
  <si>
    <t>Izraditi projektnu dokumentaciju te ishoditi potrebne dozvole za uređenje staze u krošnjama na Leski.</t>
  </si>
  <si>
    <t>CA21</t>
  </si>
  <si>
    <t>Osigurati financiranje te, u skladu s postojećom projektnom dokumentacijom, urediti nove poučne staze Snježnik i Kupa.</t>
  </si>
  <si>
    <t>CA24</t>
  </si>
  <si>
    <t>Postaviti biciklističke oznake na staze u Parku koje su prikladne za vožnju biciklom.</t>
  </si>
  <si>
    <t>CA27</t>
  </si>
  <si>
    <t>Redovno održavati posjetiteljski centar Rodnu kuću rijeke Kupe.</t>
  </si>
  <si>
    <t>CA28</t>
  </si>
  <si>
    <t>CA29</t>
  </si>
  <si>
    <t xml:space="preserve">Postaviti nove info-kućice na području Parka. </t>
  </si>
  <si>
    <t>Posjetiteljski centar Rodna kuća rijeke Kupe redovito je održavan i koristi se.</t>
  </si>
  <si>
    <t>Posjetiteljski centar u Razlogama redovito je održavan i koristi se.</t>
  </si>
  <si>
    <t>CA30</t>
  </si>
  <si>
    <t>CA31</t>
  </si>
  <si>
    <t>CA32</t>
  </si>
  <si>
    <t xml:space="preserve">Izraditi projektnu dokumentaciju, ishoditi potrebne dozvole te izgraditi novo parkiralište u Bijeloj vodici. </t>
  </si>
  <si>
    <t>CA33</t>
  </si>
  <si>
    <t>Urediti i održavati postojeće parkiralište u Bijeloj vodici.</t>
  </si>
  <si>
    <t>CA34</t>
  </si>
  <si>
    <t>Redovito održavati prometno-posjetiteljsku infrastrukturu.</t>
  </si>
  <si>
    <t>Prometno-posjetiteljska infrastruktura (panoramsku cestu, mostiće, rukohvate i sl.) održavana je i koristi se.</t>
  </si>
  <si>
    <t>Ured ravnatelja; Odjel općih i zajedničkih poslova</t>
  </si>
  <si>
    <t>Upravljanjem ugostiteljstvom na održivi način, kroz prepoznatljivu kvalitetu objekata, usluga i ponude, utemeljenu na tradiciji područja, Javna ustanova osigurava usklađenost tih djelatnosti s potrebama očuvanja i prezentacije vrijednosti Parka te osigurava dodatne prihode za njihovo očuvanje.</t>
  </si>
  <si>
    <t>CB1</t>
  </si>
  <si>
    <t>Nastaviti s prodajom ulaznica na uspostavljenim i novim lokacijama u Parku i kod partnera te putem on-line platforme.</t>
  </si>
  <si>
    <t>Broj prodanih ulaznica godišnje (tiskanih i on-line).</t>
  </si>
  <si>
    <t>1993.</t>
  </si>
  <si>
    <t>CB2</t>
  </si>
  <si>
    <t>Nastaviti s prodajom ribolovnih dozvola na uspostavljenim lokacijama u Parku i kod partnera te putem on-line platforme.</t>
  </si>
  <si>
    <t>Broj prodanih ribolovnih dozvola godišnje (tiskanih i on-line).</t>
  </si>
  <si>
    <t>CB3</t>
  </si>
  <si>
    <t>Prilikom redovnog nadzora područja, provjeravati neslužbene ulaze u Park te naplaćivati ulaznice.</t>
  </si>
  <si>
    <t xml:space="preserve">Izvješća o provedenom nadzoru.
Broj evidentiranih slučajeva ulaska u Park bez ulaznice godišnje.
Broj naplaćenih ulaznica godišnje.
</t>
  </si>
  <si>
    <t>CB5</t>
  </si>
  <si>
    <t>Osigurati rad ugostiteljskog objekta Pansion Risnjak tijekom cijele godine ili barem kroz deset mjeseci u godini.</t>
  </si>
  <si>
    <t xml:space="preserve">Pansion Risnjak otvoren je barem 10 mjeseci u godini.
Broj noćenja godišnje.
Godišnji promet.
</t>
  </si>
  <si>
    <t>Ured ravnatelja; Odjeljak za ugostiteljstvo</t>
  </si>
  <si>
    <t>1991.</t>
  </si>
  <si>
    <t>CB9</t>
  </si>
  <si>
    <t xml:space="preserve">Kuću u Razlogama preurediti za potrebe Parka. </t>
  </si>
  <si>
    <t>CB10</t>
  </si>
  <si>
    <t>Održavati Hostel Crni Lug.</t>
  </si>
  <si>
    <t xml:space="preserve">Evidencija poduzetih mjera i troškova održavanja.
Broj noćenja godišnje.
</t>
  </si>
  <si>
    <t>Odjeljak tehničkih poslova i poslova održavanja infrastrukture</t>
  </si>
  <si>
    <t>CB11</t>
  </si>
  <si>
    <t>Uspostaviti i redovito provoditi praćenje broja i strukture posjetitelja, kao i motivacije i zadovoljstva programima i uslugama.</t>
  </si>
  <si>
    <t>Nacionalni park Risnjak prepoznat je kao nezaobilazno mjesto posjeta planinara i ljubitelja prirode u Hrvatskoj.</t>
  </si>
  <si>
    <t>CC1</t>
  </si>
  <si>
    <t>Osigurati redovito i pravovremeno informiranje posjetitelja o pravilima ponašanja u Parku (uključujući načelo "neostavljanja tragova") te zahtjevnosti i stanju staza, a zimi pojačati informiranje o vremenskim prilikama i uvjetima u Parku.</t>
  </si>
  <si>
    <t xml:space="preserve">Ažurne informacije za posjetitelje dostupne su na web stranici Parka.
Informacije o zahtjevnosti staza i pravilima ponašanja dostupne su na informativnim pločama na odabranim mjestima u Parku.
Osnovne informacije o posjetu Parku i pravila ponašanja komuniciraju se posjetiteljima prilikom kupnje ulaznica u Park (navedena su na ulaznici ili sl.).
</t>
  </si>
  <si>
    <t>CC2</t>
  </si>
  <si>
    <t>Osigurati posjetiteljima dostupnost tiskanih turističkih karata Parka s obilježenim planinarskim i pješačkim stazama, stazama prikladnim za vožnju biciklom i sl.</t>
  </si>
  <si>
    <t xml:space="preserve">Broj tiskanih turističkih karata Parka.
Broj prodanih turističkih karata Parka.
</t>
  </si>
  <si>
    <t>CC3</t>
  </si>
  <si>
    <t>Redovito održavati i nadopunjavati web stranicu i druge službene društvene mreže, uključujući izradu i održavanje interaktivne karte Parka s obilježenim sadržajima za posjetitelje.</t>
  </si>
  <si>
    <t xml:space="preserve">Web stranica i druge službene društvene mreže redovno se ažuriraju i nadograđuju novim sadržajima.
Ažurna interaktivna karta dostupna je na web stranici Parka.
</t>
  </si>
  <si>
    <t>Redovito provoditi promociju Parka na turističkim sajmovima, manifestacijama i sl.</t>
  </si>
  <si>
    <t xml:space="preserve">Broj turističkih sajmova i manifestacija godišnje na kojima je NP Risnjak predstavljen. </t>
  </si>
  <si>
    <t>CC6</t>
  </si>
  <si>
    <t>Redovito provoditi promociju Parka putem TV, radija i digitalnih platformi.</t>
  </si>
  <si>
    <t>Broj godišnjih oglasa/kampanja.</t>
  </si>
  <si>
    <t>HTZ, TZ Kvarner, TZ Gorski kotar</t>
  </si>
  <si>
    <t>CC7</t>
  </si>
  <si>
    <t>CC8</t>
  </si>
  <si>
    <t>Redovito promovirati programe i ponudu JU na ciljanim tržištima.</t>
  </si>
  <si>
    <t xml:space="preserve">Broj škola koje su obavještene o edukacijskim programima u ponudi JU.
Broj organiziranih promotivnih događanja usmjerenih na ciljana tržišta.
</t>
  </si>
  <si>
    <t>CC9</t>
  </si>
  <si>
    <t xml:space="preserve">Podupirati aktivno korištenje i održavanje web stranice Parkovi Hrvatske. </t>
  </si>
  <si>
    <t>CC10</t>
  </si>
  <si>
    <t xml:space="preserve">Podupirati zajedničko nastupanje u sklopu Parkova Hrvatske na sajmovima, manifestacijama i dr. </t>
  </si>
  <si>
    <t>CC11</t>
  </si>
  <si>
    <t>Nastaviti promociju Parka u drugim zaštićenim područjima i međusobnu suradnju.</t>
  </si>
  <si>
    <t>CC12</t>
  </si>
  <si>
    <t>Unaprijediti suradnju s turističkim sektorom na promociji Parka.</t>
  </si>
  <si>
    <t>CC13</t>
  </si>
  <si>
    <t>Nastaviti surađivati s Hrvatskim fotosavezom  na projektima vezanim uz promociju vrijednosti Parka (npr. radionice s djecom).</t>
  </si>
  <si>
    <t>Nastaviti organizirati pohod na izvor Kupe u sklopu Razloškog Petrova.</t>
  </si>
  <si>
    <t xml:space="preserve">Organiziran Pohod na izvor Kupe.
Broj sudionika godišnje.
</t>
  </si>
  <si>
    <t>CC16</t>
  </si>
  <si>
    <t>Nastaviti organizirati manifestaciju Furmanski dani.</t>
  </si>
  <si>
    <t>Odjel stručnih poslova zaštite, očuvanja i korištenja NP; Pododsjek promocije i ugostiteljstva​; Odjel čuvara prirode</t>
  </si>
  <si>
    <t>CC17</t>
  </si>
  <si>
    <t xml:space="preserve">Nastaviti s održavanjem trail utrke. </t>
  </si>
  <si>
    <t xml:space="preserve">Organizirana utrka.
Broj sudionika godišnje.
</t>
  </si>
  <si>
    <t>C. EDUKACIJA, INTERPRETACIJA I POSJEĆIVANJE</t>
  </si>
  <si>
    <t>D. RAZVOJ KAPACITETA ZA UPRAVLJANJE</t>
  </si>
  <si>
    <t>Javna ustanova upravlja Parkom i područjima ekološke mreže s ciljem očuvanja prirodnih i drugih vrijednosti.</t>
  </si>
  <si>
    <t>DA1</t>
  </si>
  <si>
    <t>Po potrebi revidirati sve interne akte JU i usklađivati ih s važećim propisima.</t>
  </si>
  <si>
    <t>Svi interni akti JU usklađeni su s važećim propisima i odgovaraju potrebama JU.</t>
  </si>
  <si>
    <t>DA2</t>
  </si>
  <si>
    <t>Osigurati financijska sredstva za rad devet dodatnih djelatnika u Odjelu stručnih poslova zaštite, očuvanja i korištenja Nacionalnog parka.</t>
  </si>
  <si>
    <t>DA3</t>
  </si>
  <si>
    <t xml:space="preserve">Osigurati financijska sredstva za rad četvero dodatnih djelatnika u Odjelu općih i zajedničkih poslova. </t>
  </si>
  <si>
    <t>DA5</t>
  </si>
  <si>
    <t>Osigurati financijska sredstva za rad sezonskih djelatnika potrebnih za rad JU.</t>
  </si>
  <si>
    <t>Broj sezonski zaposlenih djelatnika godišnje.</t>
  </si>
  <si>
    <t>DA6</t>
  </si>
  <si>
    <t>Prilikom redovnog nadzora u Parku i PEM provjeravati poštivanje propisanih uvjeta zaštite prirode, odredbi Pravilnika o zaštiti i očuvanju, te mjera očuvanja ciljnih vrsta i stanišnih tipova vezanih uz staništa, evidentirati eventualna kršenja i o tome izvještavati nadležne institucije i inspekciju.</t>
  </si>
  <si>
    <t xml:space="preserve">Izvješća o provedenom nadzoru.
Broj prekršajnih prijava godišnje.
</t>
  </si>
  <si>
    <t>DA7</t>
  </si>
  <si>
    <t>Omogućiti djelatnicima redovito pohađanje edukacija i usavršavanja, u njihovim područjima rada.</t>
  </si>
  <si>
    <t>DA8</t>
  </si>
  <si>
    <t>Omogućiti djelatnicima redovito pohađanje Skupa stručnih službi i Skupa čuvara prirode.</t>
  </si>
  <si>
    <t>Broj djelatnika koji su sudjelovali na skupovima godišnje.</t>
  </si>
  <si>
    <t>DA11</t>
  </si>
  <si>
    <t>Osigurati uredski prostor za rad djelatnika te redovno odžavati upravnu zgradu JU.</t>
  </si>
  <si>
    <t>Upravna zgrada JU je u dobrom stanju i odgovara potrebama rada JU.</t>
  </si>
  <si>
    <t>DA12</t>
  </si>
  <si>
    <t>Osigurati funkcionalnu terensku i uredsku opremu za rad svih djelatnika JU u njihovim područjima rada.</t>
  </si>
  <si>
    <t>Djelatnici raspolažu adekvatnom opremom za obavljanje svojih zadaća.</t>
  </si>
  <si>
    <t>DA13</t>
  </si>
  <si>
    <t>Uspostaviti funkcionalnu internetsku mrežu u upravnoj zgradi i na drugim lokacijama potrebnim za rad JU.</t>
  </si>
  <si>
    <t>Uspostavljena funkcionalna internetska mreža.</t>
  </si>
  <si>
    <t>DA14</t>
  </si>
  <si>
    <t>Redovno održavati i obnavljati vozila potrebna za rad JU.</t>
  </si>
  <si>
    <t>DA15</t>
  </si>
  <si>
    <t>Redovno održavati i obnavljati strojeve i priključke.</t>
  </si>
  <si>
    <t>Strojevi i priključci su u dobrom stanju i koriste se</t>
  </si>
  <si>
    <t xml:space="preserve">Odjel čuvara prirode; Odjeljak tehničkih poslova </t>
  </si>
  <si>
    <t>DA16</t>
  </si>
  <si>
    <t xml:space="preserve">Osigurati i redovno održavati opremu za praćenje stanja vrsta i stanišnih tipova. </t>
  </si>
  <si>
    <t>Oprema je u dobrom stanju i dostupna djelatnicima.</t>
  </si>
  <si>
    <t>Odjel stručnih poslova zaštite, očuvanja i korištenja nacionalnog parka; Odjel čuvara prirode</t>
  </si>
  <si>
    <t>DA17</t>
  </si>
  <si>
    <t>Prema mogućnostima otkupljivati privatno zemljište na području Parka, s naglaskom na šumsko zemljište.</t>
  </si>
  <si>
    <t>U suradnji s HKZP urediti okoliš oko objekta na Guslici te ga koristiti kao bazu za rad JU po potrebi.</t>
  </si>
  <si>
    <t>DA22</t>
  </si>
  <si>
    <t>Redovito surađivati s Hrvatskim šumama i Hrvatskim vodama na upravljanju PEM izvan Parka.</t>
  </si>
  <si>
    <t>Broj sastanaka i ostvarenih suradnji.</t>
  </si>
  <si>
    <t>Odjel stručnih poslova zaštite, očuvanja i korištenja NP</t>
  </si>
  <si>
    <t>DA23</t>
  </si>
  <si>
    <t>Pojačati suradnju i razmjenu znanja i iskustva s drugim JU za zaštitu prirode.</t>
  </si>
  <si>
    <t>DA24</t>
  </si>
  <si>
    <t>Formalizirati suradnju s fakultetima i drugim znanstvenim i obrazovnim institucijama.</t>
  </si>
  <si>
    <t>DA25</t>
  </si>
  <si>
    <t>Nastaviti suradnju s fakultetima i drugim institucijama na provedbi studentskih istraživanja.</t>
  </si>
  <si>
    <t>Planirati i provoditi zajedničke projekte sa znanstvenim i obrazovnim institucijama i udrugama za zaštitu prirode.</t>
  </si>
  <si>
    <t>Izraditi novi prometni elaborat turističke i ostale signalizacije.</t>
  </si>
  <si>
    <t>DA31</t>
  </si>
  <si>
    <t>Redovno servisirati protupožarne aparate.</t>
  </si>
  <si>
    <t>Protupožarni aparati su redovno servisirani.</t>
  </si>
  <si>
    <t>DA32</t>
  </si>
  <si>
    <t>Redovno održavati opremu za protupožarnu zaštitu.</t>
  </si>
  <si>
    <t>Javna ustanova raspolaže s potrebnom protupožarnom opremom.</t>
  </si>
  <si>
    <t>Osigurati materijalna sredstva za rad oporavilišta za risju mladunčad..</t>
  </si>
  <si>
    <t>dnevna dozvola + naknada ovlašteniku</t>
  </si>
  <si>
    <t>Danijela Crnković</t>
  </si>
  <si>
    <t>PD Snježnik</t>
  </si>
  <si>
    <t>DA10</t>
  </si>
  <si>
    <t>DA19</t>
  </si>
  <si>
    <t>DA30</t>
  </si>
  <si>
    <t>BUKOVE I BUKOVO-JELOVE ŠUME(9110 i 91KO)</t>
  </si>
  <si>
    <t>SMREKOVE I JELOVE ŠUME (9410)</t>
  </si>
  <si>
    <t>Odjel stručnih poslova zaštite, očuvanja i korištenja NP/Odjel čuvara prirode, HŠ</t>
  </si>
  <si>
    <t>ALUVIJALNE ŠUME</t>
  </si>
  <si>
    <t>PLANINSKE I PRETPLANINSKE ŠIKARE (4060, 4070 i 5130)</t>
  </si>
  <si>
    <t>ŠUME BUKVE S REBRAČOM I GORSKE SMREKOVE ŠUME</t>
  </si>
  <si>
    <t>BUKVA I JELA</t>
  </si>
  <si>
    <t>VELIKE ZVIJERI (MEDVJED, VUK I RIS)</t>
  </si>
  <si>
    <t>VOĆKARICE</t>
  </si>
  <si>
    <t>INVAZIVNE VRSTE</t>
  </si>
  <si>
    <t>TALOŽNE TVARI</t>
  </si>
  <si>
    <t>TRAVNJAČKA STANIŠTA (6170, 6210, 4030, 6230, 6520), CRETOVI I PLANINSKI KOTRLJAN</t>
  </si>
  <si>
    <t>CRET NA LESCI</t>
  </si>
  <si>
    <t>INVAZIVNI RAKOVI</t>
  </si>
  <si>
    <t>STIJENE I TOČILA (8120, 8210 I 6110*)</t>
  </si>
  <si>
    <t>ŠPILJE I JAME ZATVORENE ZA JAVNOST (8310)</t>
  </si>
  <si>
    <t>SKOPOLIJEVA GUŠARKA</t>
  </si>
  <si>
    <t xml:space="preserve">ŠPILJE I JAME </t>
  </si>
  <si>
    <r>
      <t>VODOMAR (</t>
    </r>
    <r>
      <rPr>
        <i/>
        <sz val="11"/>
        <rFont val="Calibri"/>
        <family val="2"/>
        <charset val="238"/>
        <scheme val="minor"/>
      </rPr>
      <t>Alcedo atthis)</t>
    </r>
  </si>
  <si>
    <r>
      <t>DABAR (</t>
    </r>
    <r>
      <rPr>
        <i/>
        <sz val="11"/>
        <rFont val="Calibri"/>
        <family val="2"/>
        <charset val="238"/>
        <scheme val="minor"/>
      </rPr>
      <t>Castor fiber</t>
    </r>
    <r>
      <rPr>
        <sz val="11"/>
        <rFont val="Calibri"/>
        <family val="2"/>
        <charset val="238"/>
        <scheme val="minor"/>
      </rPr>
      <t>)</t>
    </r>
  </si>
  <si>
    <t>Odjel čuvara prirode/Odjel stručnih poslova zaštite, očuvanja i korištenja NP</t>
  </si>
  <si>
    <t>Vodena staništa unutar NP i PEM</t>
  </si>
  <si>
    <t>Bilježenje prema formularu za monitoring NATURA 2000 vrsta. Praćenjem na terenu prebrojavanjem
tragova i primjenom automatskih kamera.</t>
  </si>
  <si>
    <t>Odjel stručnih poslova zaštite, očuvanja i korištenja NP/Vanjski suradnici</t>
  </si>
  <si>
    <t>Definirani transekti</t>
  </si>
  <si>
    <r>
      <t>JASTREBAČA(</t>
    </r>
    <r>
      <rPr>
        <i/>
        <sz val="11"/>
        <rFont val="Calibri"/>
        <family val="2"/>
        <charset val="238"/>
        <scheme val="minor"/>
      </rPr>
      <t>Strix uralensis</t>
    </r>
    <r>
      <rPr>
        <sz val="11"/>
        <rFont val="Calibri"/>
        <family val="2"/>
        <charset val="238"/>
        <scheme val="minor"/>
      </rPr>
      <t>) PLANINSKI ĆUK (</t>
    </r>
    <r>
      <rPr>
        <i/>
        <sz val="11"/>
        <rFont val="Calibri"/>
        <family val="2"/>
        <charset val="238"/>
        <scheme val="minor"/>
      </rPr>
      <t>Aegolius
funereus</t>
    </r>
    <r>
      <rPr>
        <sz val="11"/>
        <rFont val="Calibri"/>
        <family val="2"/>
        <charset val="238"/>
        <scheme val="minor"/>
      </rPr>
      <t>) I MALI ĆUK (</t>
    </r>
    <r>
      <rPr>
        <i/>
        <sz val="11"/>
        <rFont val="Calibri"/>
        <family val="2"/>
        <charset val="238"/>
        <scheme val="minor"/>
      </rPr>
      <t>Glaucidium
passerinus</t>
    </r>
    <r>
      <rPr>
        <sz val="11"/>
        <rFont val="Calibri"/>
        <family val="2"/>
        <charset val="238"/>
        <scheme val="minor"/>
      </rPr>
      <t>)</t>
    </r>
  </si>
  <si>
    <r>
      <t>SOVA UŠARA (</t>
    </r>
    <r>
      <rPr>
        <i/>
        <sz val="11"/>
        <rFont val="Calibri"/>
        <family val="2"/>
        <charset val="238"/>
        <scheme val="minor"/>
      </rPr>
      <t>Bubo bubo</t>
    </r>
    <r>
      <rPr>
        <sz val="11"/>
        <rFont val="Calibri"/>
        <family val="2"/>
        <charset val="238"/>
        <scheme val="minor"/>
      </rPr>
      <t>)</t>
    </r>
  </si>
  <si>
    <r>
      <t>BJELOVRATA MUHARICA (</t>
    </r>
    <r>
      <rPr>
        <i/>
        <sz val="11"/>
        <rFont val="Calibri"/>
        <family val="2"/>
        <charset val="238"/>
        <scheme val="minor"/>
      </rPr>
      <t>Ficedula
albicolii</t>
    </r>
    <r>
      <rPr>
        <sz val="11"/>
        <rFont val="Calibri"/>
        <family val="2"/>
        <charset val="238"/>
        <scheme val="minor"/>
      </rPr>
      <t>) I MALA MUHARICA (</t>
    </r>
    <r>
      <rPr>
        <i/>
        <sz val="11"/>
        <rFont val="Calibri"/>
        <family val="2"/>
        <charset val="238"/>
        <scheme val="minor"/>
      </rPr>
      <t>Ficedula parva</t>
    </r>
    <r>
      <rPr>
        <sz val="11"/>
        <rFont val="Calibri"/>
        <family val="2"/>
        <charset val="238"/>
        <scheme val="minor"/>
      </rPr>
      <t>)</t>
    </r>
  </si>
  <si>
    <t>Odjel stručnih poslova zaštite, očuvanja i korištenja NP​/Pododsjek promocije i ugostiteljstva</t>
  </si>
  <si>
    <t xml:space="preserve">Odjel stručnih poslova zaštite, očuvanja i korištenja NP/ Pododsjek promocije i ugostiteljstva​ </t>
  </si>
  <si>
    <t xml:space="preserve">Odjel čuvara prirode; Odjeljak promocije i ugostiteljstva </t>
  </si>
  <si>
    <t>Pododsjek promocije i ugostiteljstva ; Odjel čuvara prirode</t>
  </si>
  <si>
    <t xml:space="preserve">Redovito provoditi promociju Parka na međunarodnim portalima za različite skupine posjetitelja (outdoor, sportski ribolov, promatranje prirode, edukacije i sl.) </t>
  </si>
  <si>
    <t>2005.</t>
  </si>
  <si>
    <t>2010.</t>
  </si>
  <si>
    <t xml:space="preserve">Odjeljak promocije i ugostiteljstva; Odjel stručnih poslova zaštite, očuvanja i korištenja NP​ ; </t>
  </si>
  <si>
    <t>Program promatranja divokoza za 1 osobu</t>
  </si>
  <si>
    <t>Program - rika jelena za 1 osobu</t>
  </si>
  <si>
    <t>vodić na poučnoj stazi "Leska"</t>
  </si>
  <si>
    <t xml:space="preserve">kom </t>
  </si>
  <si>
    <t>vodić - Kupa/Vilje-Risnjak</t>
  </si>
  <si>
    <t>vodič cjelodnevni (do 8 sati)</t>
  </si>
  <si>
    <t>Mobiteli</t>
  </si>
  <si>
    <t>156,91 m²</t>
  </si>
  <si>
    <t>Zona rasprostranjenosti stanišnog tipa</t>
  </si>
  <si>
    <t>Odjel stručnih poslova zaštite, očuvanja i korištenja nacionalnog parka, Vanjski suradnici</t>
  </si>
  <si>
    <t>Cijelo područje Parka</t>
  </si>
  <si>
    <t xml:space="preserve">Prema prijedlogu metodologije HBSD-a dok se ne izradi protokol u okviru projekta "Razvoj sustava praćenja stanja očuvanosti vrsta i stanišnih tipova"  </t>
  </si>
  <si>
    <t>Prema prijedlogu MINGOR-a</t>
  </si>
  <si>
    <t>Na odabranim lokalitetima u Parku</t>
  </si>
  <si>
    <t>Na lokalitetima gdje se pojavljuju vršiti njihovo praćenje i uklanjanje</t>
  </si>
  <si>
    <t>Odjel stručnih poslova zaštite, očuvanja i korištenja NP/HŠ</t>
  </si>
  <si>
    <t>Cijelo područje Parka i PEM</t>
  </si>
  <si>
    <t>MONITORING PROGRAMME for COLLARED FLYCATCHER Ficedula albicollis dr.sc. JELENA KRALJ Institute of Ornithology, CASA</t>
  </si>
  <si>
    <t>Reprezentativna šumska staništa u Parku</t>
  </si>
  <si>
    <r>
      <t>ŠKANJAC OSAŠ (</t>
    </r>
    <r>
      <rPr>
        <i/>
        <sz val="11"/>
        <rFont val="Calibri"/>
        <family val="2"/>
        <charset val="238"/>
        <scheme val="minor"/>
      </rPr>
      <t>Pernis aviporus</t>
    </r>
    <r>
      <rPr>
        <sz val="11"/>
        <rFont val="Calibri"/>
        <family val="2"/>
        <charset val="238"/>
        <scheme val="minor"/>
      </rPr>
      <t>)</t>
    </r>
  </si>
  <si>
    <t>Reprezentativna staništa za škanjca osaša na području Parka</t>
  </si>
  <si>
    <t>Metodologija će biti definirana protokolima za praćenje</t>
  </si>
  <si>
    <t>Reprezentativna staništa na području Parka</t>
  </si>
  <si>
    <t>Odjel stručnih poslova zaštite, očuvanja i korištenja NP/Odjel čuvara prirode/Vanjski suradnici</t>
  </si>
  <si>
    <r>
      <t>SAPROKSILNI KORNJAŠI (VELIKA ČETVEROPJEGA CVILIDRETA (</t>
    </r>
    <r>
      <rPr>
        <i/>
        <sz val="11"/>
        <rFont val="Calibri"/>
        <family val="2"/>
        <charset val="238"/>
        <scheme val="minor"/>
      </rPr>
      <t>Morimus fenereus</t>
    </r>
    <r>
      <rPr>
        <sz val="11"/>
        <rFont val="Calibri"/>
        <family val="2"/>
        <charset val="238"/>
        <scheme val="minor"/>
      </rPr>
      <t>), ALPINSKA STRIZIBUBA (</t>
    </r>
    <r>
      <rPr>
        <i/>
        <sz val="11"/>
        <rFont val="Calibri"/>
        <family val="2"/>
        <charset val="238"/>
        <scheme val="minor"/>
      </rPr>
      <t>Rosalia alpina</t>
    </r>
    <r>
      <rPr>
        <sz val="11"/>
        <rFont val="Calibri"/>
        <family val="2"/>
        <charset val="238"/>
        <scheme val="minor"/>
      </rPr>
      <t>)</t>
    </r>
  </si>
  <si>
    <r>
      <t>TROPRSTI DJETLIĆ (</t>
    </r>
    <r>
      <rPr>
        <i/>
        <sz val="11"/>
        <rFont val="Calibri"/>
        <family val="2"/>
        <charset val="238"/>
        <scheme val="minor"/>
      </rPr>
      <t>Picoides
tridactylus</t>
    </r>
    <r>
      <rPr>
        <sz val="11"/>
        <rFont val="Calibri"/>
        <family val="2"/>
        <charset val="238"/>
        <scheme val="minor"/>
      </rPr>
      <t>), PLANINSKI DJETLIĆ (</t>
    </r>
    <r>
      <rPr>
        <i/>
        <sz val="11"/>
        <rFont val="Calibri"/>
        <family val="2"/>
        <charset val="238"/>
        <scheme val="minor"/>
      </rPr>
      <t>Dendrocopos leucotos)</t>
    </r>
    <r>
      <rPr>
        <sz val="11"/>
        <rFont val="Calibri"/>
        <family val="2"/>
        <charset val="238"/>
        <scheme val="minor"/>
      </rPr>
      <t xml:space="preserve"> I CRVENOGLAVI DJETLIĆ (</t>
    </r>
    <r>
      <rPr>
        <i/>
        <sz val="11"/>
        <rFont val="Calibri"/>
        <family val="2"/>
        <charset val="238"/>
        <scheme val="minor"/>
      </rPr>
      <t>Dendrocopus medius</t>
    </r>
    <r>
      <rPr>
        <sz val="11"/>
        <rFont val="Calibri"/>
        <family val="2"/>
        <charset val="238"/>
        <scheme val="minor"/>
      </rPr>
      <t>), CRNA (</t>
    </r>
    <r>
      <rPr>
        <i/>
        <sz val="11"/>
        <rFont val="Calibri"/>
        <family val="2"/>
        <charset val="238"/>
        <scheme val="minor"/>
      </rPr>
      <t>Dryocopus martius</t>
    </r>
    <r>
      <rPr>
        <sz val="11"/>
        <rFont val="Calibri"/>
        <family val="2"/>
        <charset val="238"/>
        <scheme val="minor"/>
      </rPr>
      <t>) I SIVA ŽUNA (</t>
    </r>
    <r>
      <rPr>
        <i/>
        <sz val="11"/>
        <rFont val="Calibri"/>
        <family val="2"/>
        <charset val="238"/>
        <scheme val="minor"/>
      </rPr>
      <t>Picus canus</t>
    </r>
    <r>
      <rPr>
        <sz val="11"/>
        <rFont val="Calibri"/>
        <family val="2"/>
        <charset val="238"/>
        <scheme val="minor"/>
      </rPr>
      <t>)</t>
    </r>
  </si>
  <si>
    <t>Određene plohe</t>
  </si>
  <si>
    <t>Područje Leske</t>
  </si>
  <si>
    <t>Detaljna analiza</t>
  </si>
  <si>
    <t>Odjel stručnih poslova zaštite, očuvanja i korištenja NP/Interventni tim za invazivne strane vrste</t>
  </si>
  <si>
    <r>
      <t>DIVOKOZA(</t>
    </r>
    <r>
      <rPr>
        <i/>
        <sz val="11"/>
        <rFont val="Calibri"/>
        <family val="2"/>
        <charset val="238"/>
        <scheme val="minor"/>
      </rPr>
      <t>Rupicapra rupicapra</t>
    </r>
    <r>
      <rPr>
        <sz val="11"/>
        <rFont val="Calibri"/>
        <family val="2"/>
        <charset val="238"/>
        <scheme val="minor"/>
      </rPr>
      <t>)</t>
    </r>
  </si>
  <si>
    <t>2023.</t>
  </si>
  <si>
    <t>Traktorski priključci za košnju</t>
  </si>
  <si>
    <t>Održavanje sportskih događanja</t>
  </si>
  <si>
    <t xml:space="preserve">Održavanje raznih manifestacija </t>
  </si>
  <si>
    <t xml:space="preserve">HŠ </t>
  </si>
  <si>
    <t>AA22</t>
  </si>
  <si>
    <t>AE1</t>
  </si>
  <si>
    <t>AE11</t>
  </si>
  <si>
    <t>1998.</t>
  </si>
  <si>
    <t>Povezano sa AA23</t>
  </si>
  <si>
    <t>Evidencija provedbe Programa zaštite, njege i obnove šuma za NP i SR</t>
  </si>
  <si>
    <t xml:space="preserve">U Nacionalnom parku Risnjak i PEM Gerovčica očuvana su vodena i močvarna staništa i uz njih vezane vrste.  </t>
  </si>
  <si>
    <t>2020.</t>
  </si>
  <si>
    <t xml:space="preserve">2001. </t>
  </si>
  <si>
    <t>2001.</t>
  </si>
  <si>
    <t>2014./2020.</t>
  </si>
  <si>
    <t>Stručni referent - materijalni knjigovođa</t>
  </si>
  <si>
    <t>Odjel općih i zajedničkih poslova,  Odjeljak računovodstva i knjigovodstva</t>
  </si>
  <si>
    <t xml:space="preserve">Odjel stručnih poslova zaštite, očuvanja i korištenja NP​ ; </t>
  </si>
  <si>
    <t>Ured ravnatelja; Odjel čuvara prirode</t>
  </si>
  <si>
    <t>Dojave o prisutnosti vrste.</t>
  </si>
  <si>
    <t>Prema prijedlogu MiNGOR-a.</t>
  </si>
  <si>
    <t>Okularna procjena njihovog prisustva.</t>
  </si>
  <si>
    <t>Povezano sa AA1</t>
  </si>
  <si>
    <t xml:space="preserve">Izvješće o inicijalnom istraživanju s procjenom početnog stanja i protokolom za daljnje praćenje.
Izvješća o provedenom praćenju stanja s georeferenciranim podacima o rasprostranjenosti i preporukama za očuvanje. 
</t>
  </si>
  <si>
    <t xml:space="preserve">Provedena analiza rezultata iz izvješća dosadašnjih istraživanja.
Izvješća o provedenim istraživanjima.
</t>
  </si>
  <si>
    <t>HV, Vanjski suradnici</t>
  </si>
  <si>
    <t>Izvješća o praćenju.</t>
  </si>
  <si>
    <t>HV, DHMZ</t>
  </si>
  <si>
    <t>U Nacionalnom parku Risnjak istražena je, očuvana i prezentirana kulturna baština kao važan dio identiteta područja.</t>
  </si>
  <si>
    <t>Tradicijska baština Parka prezentirana je posjetiteljima u Interpretacijskom centru u Crnom Lugu.</t>
  </si>
  <si>
    <t>Odjeljak promocije i ugostiteljstva</t>
  </si>
  <si>
    <t>TIC Delnice, TZ Gorski kotar</t>
  </si>
  <si>
    <t xml:space="preserve">Program je prijavljen na proces verifikacije pri Agenciji za odgoj i obrazovanje.
Program je verificiran.
</t>
  </si>
  <si>
    <t xml:space="preserve">Broj ostvarenih suradnji sa zainteresiranim dionicima.
Broj programa koji se provode na području Parka.
Broj sudionika programa godišnje.
</t>
  </si>
  <si>
    <t>Web stranica Parkovi Hrvatske je ažurirana i koristi se.</t>
  </si>
  <si>
    <t>Park se redovito promovira u drugim zaštićenim područjima.</t>
  </si>
  <si>
    <t>Broj zajedničkih nastupa Parkova Hrvatske.</t>
  </si>
  <si>
    <t>2013.</t>
  </si>
  <si>
    <t xml:space="preserve">Suradnja s HKZP je ostvarena.
</t>
  </si>
  <si>
    <t xml:space="preserve">2022. </t>
  </si>
  <si>
    <t xml:space="preserve">Potpisani su sporazumi o suradnji.
Popis i rezultati ostvarenih suradnji.
</t>
  </si>
  <si>
    <t>Ured ravnatelja; Odjel stručnih poslova zaštite, očuvanja i korištenja NP​ ; Odjel čuvara prirode</t>
  </si>
  <si>
    <t xml:space="preserve">Broj suradnji. 
Broj objavljenih radova.
</t>
  </si>
  <si>
    <t xml:space="preserve">Ured ravnatelja; Odjel stručnih poslova zaštite, očuvanja i korištenja NP; </t>
  </si>
  <si>
    <t xml:space="preserve">Odabrane su plohe za praćenje na području Parka.
Izvješća o praćenju.
</t>
  </si>
  <si>
    <t>1994.</t>
  </si>
  <si>
    <t xml:space="preserve">Oporavilište je u funkciji.
Broj puštenih oporavljenih risova na slobodu.
</t>
  </si>
  <si>
    <t>MINGOR (Povjerenstvo za velike zvijeri), Zagrebački zoološki vrt</t>
  </si>
  <si>
    <t>Broj održanih događanja i prezentacija o ekološkoj mreži i propisanim mjerama očuvanja</t>
  </si>
  <si>
    <t xml:space="preserve">Broj održanih radionica.
Broj sudionika.
</t>
  </si>
  <si>
    <t xml:space="preserve">Godišnji broj sastanaka.
Godišnji broj izlazaka na teren
</t>
  </si>
  <si>
    <t xml:space="preserve">Ažurirana prostorna baza podataka o onečišćenjima.
Izvješća o provedenim čišćenjima.
Broj očišćenih objekata.
</t>
  </si>
  <si>
    <t xml:space="preserve">JLS,
Speleološke udruge
</t>
  </si>
  <si>
    <t xml:space="preserve">Šindra se koristi kao element tradicijske graditeljske baštine u infrastrukturi JU.
Broj održanih volonterskih programa.
Broj volontera godišnje.
Količina proizvedene šindre.
Broj ostvarenih suradnji s lokalnim stanovništvom vezano uz korištenje šindre.
</t>
  </si>
  <si>
    <t>Odjel stručnih poslova zaštite, očuvanja i korištenja NP​ ; Odjeljak teh.poslova</t>
  </si>
  <si>
    <t>HŠ, lokalno stanovništvo</t>
  </si>
  <si>
    <t xml:space="preserve">Broj održanih sastanaka s lokalnim poljoprivrednicima i obrtnicima.
Broj održanih radionica /prezentacija/manifestacija.
Broj programa JU koji uključuju suradnju s lokalnim poljoprivrednicima i obrtnicima.
Mogućnost otkupa proizvoda lokalnih OPG-ova za potrebe pansiona. 
</t>
  </si>
  <si>
    <t>Odjel stručnih poslova zaštite, očuvanja i korištenja NP​ ; Odjeljak promocije i ugostiteljstva</t>
  </si>
  <si>
    <t xml:space="preserve">Broj djece na radionicama godišnje.
Fotografije su izložene u Hostelu Crni Lug.
</t>
  </si>
  <si>
    <t xml:space="preserve">Odjel stručnih poslova zaštite, očuvanja i korištenja NP; Pododsjek promocije i ugostiteljstva​ </t>
  </si>
  <si>
    <t xml:space="preserve">JU raspolaže potrebnim materijalnim sredstvima. </t>
  </si>
  <si>
    <t xml:space="preserve">Broj ljudi koji su godišnje prošli stručno usavršavanje za vođenje edukacijskih programa JU.
Broj aktivnih suradnika koji po potrebi sudjeluju u provedbi edukacijskih programa JU.
</t>
  </si>
  <si>
    <t>Parkiralište je u dobrom stanju i koristi se.</t>
  </si>
  <si>
    <t>Evidencija ostvarenih suradnji (broj i opis) godišnje.</t>
  </si>
  <si>
    <t>TZ PGŽ, turističke agencije, udruga vodiča Kvarnera</t>
  </si>
  <si>
    <t>Ured ravnatelja; Odjel stručnih poslova zaštite, očuvanja i korištenja NP; Odjel čuvara prirode</t>
  </si>
  <si>
    <t xml:space="preserve">Izvješća o provedenom praćenju stanja s georeferenciranim podacima o rasprostranjenosti i procjenom očuvanosti te usporedbom s voćkaricama u gospodarenim šumama. </t>
  </si>
  <si>
    <t>Naziv projekta: Rekonstrukcija planinarskog doma na Risnjaku</t>
  </si>
  <si>
    <t>Naziv projekta: Rekonstrukcija planinarskog doma na Snježniku</t>
  </si>
  <si>
    <t>Kod aktivnosti u planskoj godini: CA30</t>
  </si>
  <si>
    <t>Kod aktivnosti u planskoj godini: CA31</t>
  </si>
  <si>
    <t>Kroz projekt SMART ciljevi provest će se dodatna istraživanja za utvđivanje početnog stanja.</t>
  </si>
  <si>
    <r>
      <t xml:space="preserve">Bilježenje slučajnih opažanja. </t>
    </r>
    <r>
      <rPr>
        <strike/>
        <sz val="11"/>
        <rFont val="Calibri"/>
        <family val="2"/>
        <charset val="238"/>
        <scheme val="minor"/>
      </rPr>
      <t xml:space="preserve">
</t>
    </r>
    <r>
      <rPr>
        <sz val="11"/>
        <rFont val="Calibri"/>
        <family val="2"/>
        <charset val="238"/>
        <scheme val="minor"/>
      </rPr>
      <t>Kroz projekt SMART ciljevi  provest će se dodatna istraživanja za utvrđivanje početnog stanja, doradu zonacije i ciljeva očuvanja.</t>
    </r>
  </si>
  <si>
    <t>Prema prijedlogu MINGOR-a.    Kroz projekt SMART ciljevi  provest će se dodatna istraživanja za utvrđivanje početnog stanja, doradu zonacije i ciljeva očuvanja.</t>
  </si>
  <si>
    <t>Prema prijedlogu MINGOR-a.   Kroz projekt SMART ciljevi  provest će se dodatna istraživanja za utvrđivanje početnog stanja, doradu zonacije i ciljeva očuvanja.</t>
  </si>
  <si>
    <t>Metodologija će biti definirana protokolima za praćenje.</t>
  </si>
  <si>
    <t>Nepoznata metodologija.</t>
  </si>
  <si>
    <t>Prema prijedlogu metodologije HBSD-a.</t>
  </si>
  <si>
    <t xml:space="preserve">Prema prijedlogu monitoringa od strane MINGOR-a. </t>
  </si>
  <si>
    <t>Prebrojavanje na terenu i sa automatskih kamera.</t>
  </si>
  <si>
    <t>U Financijskom planu za 2022. godinu nisu osigurana sredstva za provedbu ove aktivnosti. Osigurana sredstva prvenstveno će se utrošiti na provedbu aktivnosti prioriteta 1.</t>
  </si>
  <si>
    <t xml:space="preserve">Broj planiranih zajedničkih projekata.
Broj provedenih zajedničkih projekata.
</t>
  </si>
  <si>
    <t>Izrađen elaborat.</t>
  </si>
  <si>
    <t xml:space="preserve">Djelomično uspostavljen protokol za praćenje.
Izvješća o provedenom praćenju stanja s georeferenciranim podacima o brojnosti jedinki, rasprostranjenosti, kvaliteti i veličini staništa za vrstu i procjenom očuvanosti.
</t>
  </si>
  <si>
    <t>Ukupna ocjena stanja je zadovoljavajuća. Iako se ne prati stanje očuvanosti svih ciljnih vrsta i staništa ona se smatraju dobro očuvanima s obzirom na nepostojanje značajnih ugroza</t>
  </si>
  <si>
    <t>Prema prijedlogu MINGOR-a.         Kroz projekt SMART ciljevi  provest će se dodatna istraživanja za utvrđivanje početnog stanja, doradu zonacije i ciljeva očuvanja.</t>
  </si>
  <si>
    <t>Uspostaviti praćenje stanja ciljnih stanišnih tipova bukovih i bukovo-jelovih šuma (9110 i 91K0) na području Parka i PEM Dio Kupe.</t>
  </si>
  <si>
    <t>Uspostavljen testni/prijedlog protokola za praćenje.</t>
  </si>
  <si>
    <t>Uspostaviti praćenje stanja ciljnih stanišnih tipova smrekovih i jelovih šuma (9410) na području Parka.</t>
  </si>
  <si>
    <t>Istražiti mogućnosti otkupljivanja i namjene objekta u Gornjim Kuparima</t>
  </si>
  <si>
    <t>Uspostavljen kontakt sa vlasnicima i napravljena analiza mogućnosti za namjenu objekta</t>
  </si>
  <si>
    <t>Ured ravnatelja; Odjel stručnih poslova zaštite, očuvanja i korištenja nacionalnog parka</t>
  </si>
  <si>
    <t>Uspostaviti praćenje stanja ciljnih stanišnih tipova planinskih i pretplaninskih šikara (4060, 4070 i 5130) na području Parka, te po potrebi organizirati akcije uklanjanja drvenaste vegetacije s planinskih i borealnih vriština (4060).</t>
  </si>
  <si>
    <t xml:space="preserve">Uspostavljen prijedlog protokola za praćenje.
Izvješća o provedenom praćenju stanja s georeferenciranim podacima o  rasprostranjenosti, kvaliteti i veličini staništa i procjenom očuvanosti, pritiscima i prijetnjama i preporukama za prilagodbu upravljanja.
Evidencija poduzetih mjera uklanjanja drvenaste vegetacije.
</t>
  </si>
  <si>
    <t>Uspostaviti praćenje  stanja rijetkih šumskih zajednica: šume bukve s rebračom i gorske smrekove šume.</t>
  </si>
  <si>
    <t xml:space="preserve">Uspostavljen prijedlog protokola za praćenje.
Izvješća o provedenom praćenju stanja s georeferenciranim podacima o  rasprostranjenosti, kvaliteti i veličini staništa i procjenom očuvanosti.
</t>
  </si>
  <si>
    <t>Uspostaviti praćenje stanja ciljnih šumskih vrsta sova (jastrebače, planinskog i malog ćuka).</t>
  </si>
  <si>
    <t>Uspostaviti integralni plan praćenja stanja travnjačkih staništa i vezanih vrsta s ciljem osiguranja analitičkog povezivanja rezultata monitoringa iz različitih aktivnosti, optimizacije terenskih obilazaka u svrhu monitoringa i smanjenja ukupnih troškova monitoringa.</t>
  </si>
  <si>
    <t xml:space="preserve">Uspostavljen prijedlog integralnog plana za praćenje stanja travnjačkih staništa i vezanih vrsta.
</t>
  </si>
  <si>
    <t>Uspostaviti praćenje stanja ciljnih stanišnih tipova travnjačkih staništa (6170, 6210, 4030, 6230, 6520), cretova i ciljne vrste planinskog kotrljana.</t>
  </si>
  <si>
    <t xml:space="preserve">Uspostavljen prijedlog protokola za praćenje.
Izvješća o provedenom praćenju stanja s georeferenciranim podacima o rasprostranjenosti, kvaliteti i veličini staništa i procjenom očuvanosti. 
</t>
  </si>
  <si>
    <t>CC4</t>
  </si>
  <si>
    <t>CC14</t>
  </si>
  <si>
    <t>CC18</t>
  </si>
  <si>
    <t>Pratiti utjecaj klimatskih promjena na šumske ekosustave u Parku.</t>
  </si>
  <si>
    <t>Provedene aktivne mjere očuvanja creta.</t>
  </si>
  <si>
    <t xml:space="preserve">Sukladno smjernicama za daljnje upravljanje cretom na Leski,  provesti aktivne mjere očuvanja. </t>
  </si>
  <si>
    <t>AB13</t>
  </si>
  <si>
    <t>AD14</t>
  </si>
  <si>
    <t>AE4</t>
  </si>
  <si>
    <t>AE10</t>
  </si>
  <si>
    <t>AE13</t>
  </si>
  <si>
    <t>AE15</t>
  </si>
  <si>
    <t>Provesti detaljnu analizu creta na Leski i promjena u dinamici vodotoka te dati smjernice za daljnje upravljanje.</t>
  </si>
  <si>
    <r>
      <t xml:space="preserve">Izvješće o stanju creta s preporukama za daljnje upravljanje.
</t>
    </r>
    <r>
      <rPr>
        <sz val="11"/>
        <rFont val="Calibri"/>
        <family val="2"/>
        <charset val="238"/>
        <scheme val="minor"/>
      </rPr>
      <t xml:space="preserve">
</t>
    </r>
  </si>
  <si>
    <t>Evidencija poduzetih mjera održavanja. Pokošena površina.</t>
  </si>
  <si>
    <t xml:space="preserve">Evidencija o stručnom usavršavanju djelatnika. Broj educiranih djelatnika.
Stečena znanja koriste se u radu.
</t>
  </si>
  <si>
    <t>Uspostaviti integralni plan praćenja stanja šumskih staništa i vezanih vrsta s ciljem osiguranja analitičkog povezivanja rezultata monitoringa iz različitih aktivnosti, optimizacije terenskih obilazaka u svrhu monitoringa i smanjenja ukupnih troškova monitoringa.</t>
  </si>
  <si>
    <t>Uspostavljen prijedlog integralnog plana praćenja stanja šumskih staništa i vezanih vrsta.</t>
  </si>
  <si>
    <t>Stručni savjetnik za očuvanje prirodnih vrijednosti– biolog ekolog</t>
  </si>
  <si>
    <t>Stučni referent - informator</t>
  </si>
  <si>
    <t>VŠS oec.</t>
  </si>
  <si>
    <t>VŠS ing.agr.</t>
  </si>
  <si>
    <t>5 osoba</t>
  </si>
  <si>
    <t>Stručni suradnik – edukator</t>
  </si>
  <si>
    <t>Radnik na održavanju infrastrukture</t>
  </si>
  <si>
    <t>Plan upravljanja NPR</t>
  </si>
  <si>
    <t>AA9</t>
  </si>
  <si>
    <t>Provesti istraživanje i uspostaviti praćenje flore u Viljskoj i Velikoj ponikvi</t>
  </si>
  <si>
    <t xml:space="preserve">Izvješće o provedenom istraživanju.
Izvješće o provedenom praćenju stanja.
</t>
  </si>
  <si>
    <t>Ustanoviti početno stanje te potom provoditi praćenje stanja ciljne vrste Buxbaumia viridis na području EM Lividraga.</t>
  </si>
  <si>
    <t>AA10</t>
  </si>
  <si>
    <t xml:space="preserve">Izvješće o inicijalnom istraživanju s procjenom početnog stanja i protokolom za daljnje praćenje.
Izvješća o provedenom praćenju stanja s georeferenciranim podacima o  rasprostranjenosti, kvaliteti i veličini staništa i procjenom očuvanosti, pritiscima i prijetnjama i preporukama za prilagodbu upravljanja.
</t>
  </si>
  <si>
    <t>Vanjski suradnici, HŠ</t>
  </si>
  <si>
    <t>AA19</t>
  </si>
  <si>
    <t>Nastaviti s praćenjem prisutnosti potkornjaka i drugih vrsta kornjaša i njihovog utjecaja na stanje šuma, na području Parka i PEM, uključujući i dinamiku populacija potkornjaka i razlike između negospodarenih (NP) i gospodarenih šuma (PEM).</t>
  </si>
  <si>
    <t>Izvješća o provedenom praćenju stanja na uspostavljenim plohama.</t>
  </si>
  <si>
    <t>AA24</t>
  </si>
  <si>
    <t>Redovito pratiti stanje ciljnih vrsta leptira u Parku i PEM Dio Kupe.</t>
  </si>
  <si>
    <t>AB3</t>
  </si>
  <si>
    <t>Provoditi volonterski program za održavanje travnjačkih površina.</t>
  </si>
  <si>
    <t xml:space="preserve">Volonterski program redovito se provodi.
Broj volontera.
Površina održavanih travnjaka.
</t>
  </si>
  <si>
    <t>Izraditi integralni plan praćenja stanja vodenih staništa i vezanih vrsta s ciljem osiguranja analitičkog povezivanja rezultata monitoringa iz različitih aktivnosti, optimizacije terenskih obilazaka u svrhu monitoringa i smanjenja ukupnih troškova monitoringa.</t>
  </si>
  <si>
    <t>HV</t>
  </si>
  <si>
    <t>Izraditi integralni plan praćenja stanja stjenovitih i podzemnih staništa i vezanih vrsta s ciljem osiguranja analitičkog povezivanja rezultata monitoringa iz različitih aktivnosti, optimizacije terenskih obilazaka u svrhu monitoringa i smanjenja ukupnih troškova monitoringa.</t>
  </si>
  <si>
    <t>Uspostaviti i redovno provoditi praćenje stanja ciljnih stanišnih tipova stijena i točila (8120, 8210, 6110*) na području Parka.</t>
  </si>
  <si>
    <t>AD11</t>
  </si>
  <si>
    <t xml:space="preserve">Uspostaviti i redovno provoditi praćenje stanja šišmiša na području Parka. </t>
  </si>
  <si>
    <t xml:space="preserve">Izvješće o inventarizaciji s georeferenciranim podacima.
Izvješća o istraživanjima odabranih lokaliteta s georeferenciranim podacima. 
</t>
  </si>
  <si>
    <t xml:space="preserve">Voćnjak je održavan i u dobrom stanju.
Broj programa i sadržaja za posjetitelje (edukacije, brošure).
Broj posjetitelja godišnje.
</t>
  </si>
  <si>
    <t>Odjel stručnih poslova zaštite, očuvanja i korištenja NP​ ; Odjel čuvara prirode; Odjeljak teh. poslova</t>
  </si>
  <si>
    <t>BB7</t>
  </si>
  <si>
    <t>Povodom 70 godina proglašenja izdati monografiju o vrijednostima Parka.</t>
  </si>
  <si>
    <t>Monografija je dostupna u posjetiteljskim centrima JU te dostavljena lokalnom stanovništvu (naklada 500 komada).</t>
  </si>
  <si>
    <t xml:space="preserve">Broj novih edukacijskih programa u ponudi JU.
Broj polaznika programa godišnje.
</t>
  </si>
  <si>
    <t>Godišnji sažetak zanimljivosti i novih otkrića na području Parka, prilagođen za interpretaciju.</t>
  </si>
  <si>
    <t>Obnoviti planinarski dom Risnjak u skladu sa ekološkim standardima.</t>
  </si>
  <si>
    <t>Obnoviti planinarski dom Snježnik u skladu s ekološkim standardima.</t>
  </si>
  <si>
    <t>DA20</t>
  </si>
  <si>
    <t>Razmotriti mogućnost izdavanja koncesijskog odobrenja ili zakupa za infrastrukturu kojom mupravlja JU</t>
  </si>
  <si>
    <t>Utvrđen je najučinkovitiji način upravljanja infrastrukturom</t>
  </si>
  <si>
    <t>DA26</t>
  </si>
  <si>
    <t>DA29</t>
  </si>
  <si>
    <t>Izraditi novi elaborat procjene ugroženosti od požara</t>
  </si>
  <si>
    <t>Odjel čuvara prirode.</t>
  </si>
  <si>
    <t>DA33</t>
  </si>
  <si>
    <t>Odjel stručnih poslova zaštite, očuvanja i korištenja NP​; Odjel čuvara prirode</t>
  </si>
  <si>
    <t xml:space="preserve">Odjel čuvara prirode; </t>
  </si>
  <si>
    <t xml:space="preserve">Odjel čuvara prirode </t>
  </si>
  <si>
    <t xml:space="preserve">Uspostavljen prijedlog integralnog plana monitoringa vodenih staništa i vezanih vrsta.
Po potrebi prilagođen plan praćenja stanja
</t>
  </si>
  <si>
    <t xml:space="preserve">Uspostavljen prijedlog integralnog plana praćenja stanja stjenovitih i podzemnih staništa i vezanih vrsta.
Po potrebi prilagođen plan praćenja stanja
</t>
  </si>
  <si>
    <t xml:space="preserve">5. Aktivnosti zaštite, održavanja, očuvanja, promicanja i korištenja nacionalnog parka Risnjak </t>
  </si>
  <si>
    <t>A. OČUVANJE GEORAZNOLIKOSTI</t>
  </si>
  <si>
    <t>B. OČUVANJE BIORAZNOLIKOSTI</t>
  </si>
  <si>
    <t>C. OMOGUĆAVANJE DOŽIVLJAJA IZVORNE DIVLJINE</t>
  </si>
  <si>
    <t>Odjel stručnih poslova zaštite, očuvanja i korištenja NP; Odjel čuvara prirode</t>
  </si>
  <si>
    <t>Šumska i stjenovita staništa i vezane vrste područja istražena su, a praćenje pokazuje dobro stanje očuvanosti</t>
  </si>
  <si>
    <t>B1</t>
  </si>
  <si>
    <t>Utvrditi rasprostranjenost i stanje očuvanosti šumskih staništa s naglaskom na ciljni stanišni tip 9410 Acidofilne šume smreke brdskog i planinskog pojasa (Vaccinio-Piceetea) na području Rezervata.</t>
  </si>
  <si>
    <t xml:space="preserve">Izvješće s georeferenciranim podacima o rasprostranjenosti i stanju šumskih staništa. 
Program zaštite, njege i obnove šuma.
</t>
  </si>
  <si>
    <t>HŠI</t>
  </si>
  <si>
    <t>Odjel čuvara prirode;</t>
  </si>
  <si>
    <t xml:space="preserve"> U 2023.g. zaposlena jedna osoba u stručnim službama.
</t>
  </si>
  <si>
    <t>ulaznica odrasli 01.07. - 31.08.</t>
  </si>
  <si>
    <t>ulaznica obiteljska</t>
  </si>
  <si>
    <t>ulaznica obiteljska 01.07.-31.08.</t>
  </si>
  <si>
    <t xml:space="preserve">ulaznica djeca, planinari, studenti </t>
  </si>
  <si>
    <t>ulaznica djeca, planinari, studenti 01.07.-31.08.</t>
  </si>
  <si>
    <t>Trgovina na malo na štandu</t>
  </si>
  <si>
    <t>3 g.</t>
  </si>
  <si>
    <t>24.05.2022.</t>
  </si>
  <si>
    <t>B3</t>
  </si>
  <si>
    <t>Uspostaviti i redovno provoditi praćenje pomlađenja Acidofilne šume smreke na području Rezervata.</t>
  </si>
  <si>
    <t>Utvrđene pokusne plohe i uspostavljen protokol za praćenje. Izviješća o praćenju</t>
  </si>
  <si>
    <t>B5</t>
  </si>
  <si>
    <t>Utvrditi rasprostranjenost i stanje očuvanosti ciljnog stanišnog tipa 8210 Karbonatne stijene s hazmofitskom vegetacijom na području Rezervata.</t>
  </si>
  <si>
    <t>Izvješće o istraživanju s georeferenciranim podacima o rasprostranjenosti stanišnog tipa.</t>
  </si>
  <si>
    <t>Vanjski suradnici, fakulteti</t>
  </si>
  <si>
    <t>B7</t>
  </si>
  <si>
    <t>Utvrditi rasprostranjenost i stanje očuvanosti ciljnog stanišnog tipa 4060 Planinske i borealne vrištine na području Rezervata.</t>
  </si>
  <si>
    <t>B9</t>
  </si>
  <si>
    <t xml:space="preserve">Provoditi biospeleološka istraživanja špilja i jama na području Rezervata. </t>
  </si>
  <si>
    <t xml:space="preserve">Izvješća o istraživanjima. </t>
  </si>
  <si>
    <t>B10</t>
  </si>
  <si>
    <t>Izraditi popis vrsta flore temeljem postojećih podataka te inventarizirati floru na području Rezervata.</t>
  </si>
  <si>
    <t xml:space="preserve">Izvješća o provedenim istraživanjima.
Ažurirani popis flore na području Rezervata.
</t>
  </si>
  <si>
    <t>B12</t>
  </si>
  <si>
    <t>Izraditi popis vrsta herpetofaune temeljem postojećih podataka te ga dopuniti kroz inventarizaciju na području Rezervata.</t>
  </si>
  <si>
    <t xml:space="preserve">Izvješća o provedenim istraživanjima.
Ažurirani popis vodozemaca i gmazova za područje Rezervata.
</t>
  </si>
  <si>
    <t>B14</t>
  </si>
  <si>
    <t>Inventarizirati ornitofaunu na području Rezervata.</t>
  </si>
  <si>
    <t>Izvješća o provedenim istraživanjima te protokolima za praćenje stanja ključnih vrsta i smjernicama za upravljanje. Ažurirani popis ptica za područje Rezervata.</t>
  </si>
  <si>
    <t>B16</t>
  </si>
  <si>
    <t>U sklopu praćenja ciljnih vrsta za područje EM Gorski kotar i sjeverna Lika, pratiti prisutnost ciljnih vrsta ptica na području Rezervata.</t>
  </si>
  <si>
    <t>Vanjski suradnici, JU Priroda</t>
  </si>
  <si>
    <t>B17</t>
  </si>
  <si>
    <t>U sklopu praćenja ciljnih vrsta za područje EM Gorski kotar i sjeverna Lika, pratiti prisutnost velikih zvijeri na području Rezervata.</t>
  </si>
  <si>
    <t>MINGOR (Povjerenstvo za velike zvijeri), JU Priroda</t>
  </si>
  <si>
    <t>B18</t>
  </si>
  <si>
    <t>Pratiti utjecaj klimatskih promjena na šumski ekosustav i podzemlje u Rezervatu.</t>
  </si>
  <si>
    <t xml:space="preserve">Izvješća o istraživanjima i praćenju stanja te smjernice za upravljanje. </t>
  </si>
  <si>
    <t>Minimalna planinarska infrastruktura omogućuje jedinstveni doživljaj Rezervata, a posjetitelji su osviješteni o izvornim prirodnim vrijednostima.</t>
  </si>
  <si>
    <t>C1</t>
  </si>
  <si>
    <t>Izraditi cjelovitu analizu stanja planinarskih putova s utvrđenim prioritetima za obnovu i demarkiranje (uklanjanje oznaka).</t>
  </si>
  <si>
    <t>Uspostavljen katastar planinarskih putova s analizom stanja za potrebe JU.</t>
  </si>
  <si>
    <t>C2</t>
  </si>
  <si>
    <t>Sukladno rezultatima analize stanja postaviti i održavati planinarske putokaze na području Rezervata.</t>
  </si>
  <si>
    <t>C3</t>
  </si>
  <si>
    <t>U suradnji s planinarskim udrugama redovno održavati putove u Rezervatu koji su upisani u Registar planinarskih putova HPS (markacije, održavanje putova prohodnima).</t>
  </si>
  <si>
    <t>C4</t>
  </si>
  <si>
    <t>Demarkirati putove na području Rezervata koji nisu u Registru planinarskih putova HPS.</t>
  </si>
  <si>
    <t>C5</t>
  </si>
  <si>
    <t>Identificirati lokacije s postavljenim penjačkim smjerovima na području Rezervata te ih demontirati.</t>
  </si>
  <si>
    <t xml:space="preserve">Izvješće o lokacijama i  demontiranju penjačkih smjerova godišnje. </t>
  </si>
  <si>
    <t>Putokazi su postavljeni i u dobrom stanju. U Rezervatu se koristi standardizirana planinarska signalizacija</t>
  </si>
  <si>
    <t>Dužina održavanih putova godišnje. Utrošena financijska sredstva godišnje. Putovi su u dobrom stanju i sigurni za korištenje.</t>
  </si>
  <si>
    <t>HPS, HGSS, planinarske udruge</t>
  </si>
  <si>
    <t>HPS, planinarske udruge</t>
  </si>
  <si>
    <t>Evidencija demarkiranih putova. Na području Rezervata nema markiranih putova koji nisu u Registru.</t>
  </si>
  <si>
    <t>HPS, planinarske udruge, vanjski suradnici</t>
  </si>
  <si>
    <t>C7</t>
  </si>
  <si>
    <t>Kroz pravno regulirane odnose s HPS-om osigurati da postojeći planinarski objekti ostanu isključivo u funkciji planinarstva, u kategorijama u kojima su danas.</t>
  </si>
  <si>
    <t>Potpisani ugovori o dugoročnom korištenju s HPS.</t>
  </si>
  <si>
    <t>HPS</t>
  </si>
  <si>
    <t>C8</t>
  </si>
  <si>
    <t>Podupirati planinarske udruge u održavanju i obnovi planinarskih objekata u Rezervatu, uključujući i sufinanciranje troškova, u skladu s mogućnostima.</t>
  </si>
  <si>
    <t xml:space="preserve">Evidencija poduzetih aktivnosti održavanja i obnove.
Utrošena financijska sredstva godišnje.
Objekti su u dobrom stanju i sigurni za korištenje.
</t>
  </si>
  <si>
    <t>C11</t>
  </si>
  <si>
    <t>Surađivati s nadležnim stanicama HGSS u aktivnostima vezanim uz sigurnost posjetitelja te edukaciju i informiranje.</t>
  </si>
  <si>
    <t xml:space="preserve">Broj održanih sastanaka.
Broj zajedničkih odlazaka na teren godišnje.
</t>
  </si>
  <si>
    <t>C12</t>
  </si>
  <si>
    <t>Osmisliti i ponuditi programe obilaska Rezervata uz stručno vođenje JU.</t>
  </si>
  <si>
    <t xml:space="preserve">Vođeni programi obilaska Rezervata u ponudi su JU.
Broj sudionika programa godišnje.
</t>
  </si>
  <si>
    <t>C13</t>
  </si>
  <si>
    <t>Regulirati posjećivanje Rezervata obvezom najave dolaska posjetitelja.</t>
  </si>
  <si>
    <t>Broj najava posjetitelja/izdanih suglasnosti za posjet godišnje.</t>
  </si>
  <si>
    <t>C15</t>
  </si>
  <si>
    <t>Pravovremeno komunicirati posjetiteljima opis i ocjenu zahtjevnosti obilaska putova.</t>
  </si>
  <si>
    <t xml:space="preserve">Opis i ocjena zahtjevnosti obilaska putova u Rezervatu komunicira se na: 
- info pločama na ulazima u Rezervat 
- web stranicama, društvenim mrežama i aplikacijama JU
- direktnim nadzorom na terenu.
Broj posjetitelja koji dolaze u Rezervat nepripremljeni se smanjuje.
</t>
  </si>
  <si>
    <t>C17</t>
  </si>
  <si>
    <t>Surađivati s planinarskim udrugama koje skrbe o planinarskim objektima u Rezervatu na osiguravanju pravovremenog i točnog pružanja informacija posjetiteljima.</t>
  </si>
  <si>
    <t>Informacije su dostupne posjetiteljima u planinarskim objektima u Rezervatu.</t>
  </si>
  <si>
    <t>Planinarske udruge</t>
  </si>
  <si>
    <t>C18</t>
  </si>
  <si>
    <t>Surađivati sa obrazovnim institucijama na edukaciji i informiranju (predavanja o zaštiti prirode, strogom rezervatu, ponašanju).</t>
  </si>
  <si>
    <t xml:space="preserve">Izvješća o održanim predavanjima u školama/vođenjima u Rezervatu. </t>
  </si>
  <si>
    <t>Škole, fakulteti</t>
  </si>
  <si>
    <t>Javna ustanova raspolaže svim kapacitetima potrebnim za učinkovito upravljanje Rezervatom s ciljem očuvanja prirodnih vrijednosti</t>
  </si>
  <si>
    <t>D1</t>
  </si>
  <si>
    <t>Izraditi Pravilnik o zaštiti i očuvanju kojim će se uz ostale mjere regulirati pravila posjećivanja i ponašanja u Rezervatu.</t>
  </si>
  <si>
    <t xml:space="preserve">Usvojen Pravilnik.
Dopušten je samo planinarski obilazak, isključivo po markiranim planinarskim putovima.
Pravilnikom je zabranjena uspostava penjačkih smjerova i penjanja u SR.
</t>
  </si>
  <si>
    <t>D2</t>
  </si>
  <si>
    <t>Pravilnikom regulirati da u Rezervatu nema uspostavljanja novih planinarskih staza i putova.</t>
  </si>
  <si>
    <t xml:space="preserve">Pravilnikom je zabranjena uspostava novih staza i putova.
Nema uspostavljenih novih staza i putova.
Redovna terenska izvješća i zapisnici čuvarske službe.
</t>
  </si>
  <si>
    <t>D3</t>
  </si>
  <si>
    <t>Pravilnikom regulirati obavezu najave ulaska posjetitelja u Rezervat Javnoj ustanovi.</t>
  </si>
  <si>
    <t>Pravilnikom je propisana obaveza najave posjeta Rezervatu.</t>
  </si>
  <si>
    <t>D4</t>
  </si>
  <si>
    <t>Dovršiti označavanje službene granice Rezervata.</t>
  </si>
  <si>
    <t>Granice su vidljivo označene na terenu.</t>
  </si>
  <si>
    <t>D6</t>
  </si>
  <si>
    <t>Po potrebi, osigurati financijska sredstva za rad sezonskih djelatnika.</t>
  </si>
  <si>
    <t>D7</t>
  </si>
  <si>
    <t>Omogućiti djelatnicima redovito pohađanje edukacija i usavršavanja u njihovim područjima rada (siguran boravak u prirodi, prvu pomoć, djelovanje u slučaju nesreće, vrijednosti područja i dr.).</t>
  </si>
  <si>
    <t xml:space="preserve">Evidencija o stručnom usavršavanju djelatnika.
Stečena znanja koriste se u radu.
</t>
  </si>
  <si>
    <t>D8</t>
  </si>
  <si>
    <t>Redovito nadopunjavati i mijenjati terensku opremu potrebnu za terenski obilazak Rezervata.</t>
  </si>
  <si>
    <t>Djelatnici raspolažu s odgovarajućom terenskom opremom.</t>
  </si>
  <si>
    <t>D10</t>
  </si>
  <si>
    <t>Održavati postojeće brojače posjetitelja te nabaviti još barem dva.</t>
  </si>
  <si>
    <t xml:space="preserve">JU raspolaže s barem tri brojača za praćenje broja posjetitelja na području Rezervata.
Brojači posjetitelja su u dobrom stanju.
</t>
  </si>
  <si>
    <t>D11</t>
  </si>
  <si>
    <t>Uspostaviti i redovito ažurirati prostornu bazu podataka (GIS).</t>
  </si>
  <si>
    <t>Ažurna prostorna baza podatka dostupna djelatnicima.</t>
  </si>
  <si>
    <t>Prilikom redovnog nadzora u Rezervatu provjeravati poštivanje propisanih odredbi Pravilnika o zaštiti i očuvanju, evidentirati eventualna kršenja te o tome izvještavati nadležne institucije i inspekciju.</t>
  </si>
  <si>
    <t>D13</t>
  </si>
  <si>
    <t xml:space="preserve">Terenska izvješća o provedenom nadzoru, odnosno zapisnik u slučaju kršenja mjera.
Broj podignutih prekršajnih i/ili kaznenih prijedloga.
Broj presuda.
</t>
  </si>
  <si>
    <t>DIRH</t>
  </si>
  <si>
    <t>D14</t>
  </si>
  <si>
    <t>Izraditi elaborat procjene ugroženosti od požara.</t>
  </si>
  <si>
    <t>D15</t>
  </si>
  <si>
    <t xml:space="preserve">Redovno servisirati protupožarne aparate. </t>
  </si>
  <si>
    <t>D16</t>
  </si>
  <si>
    <t xml:space="preserve">Nabaviti i redovno održavati opremu za protupožarnu zaštitu. </t>
  </si>
  <si>
    <t xml:space="preserve">Javna ustanova raspolaže s potrebnom protupožarnom opremom. </t>
  </si>
  <si>
    <t>5. Aktivnosti zaštite, održavanja, očuvanja, promicanja i korištenja strogog rezervata Bijele i Samarske stijene</t>
  </si>
  <si>
    <t>FLORA VILJSKE I VELIKE PONIKVE</t>
  </si>
  <si>
    <t>2023. i 2030.</t>
  </si>
  <si>
    <t>Prema prijedlogu vanjskih suradnika.</t>
  </si>
  <si>
    <t>BUXBAUMIA VIRIDIS</t>
  </si>
  <si>
    <t>2023. 2024. 2029.</t>
  </si>
  <si>
    <t>EM Lividraga</t>
  </si>
  <si>
    <t>Viljska i Velika ponikva</t>
  </si>
  <si>
    <t>2023. 2026. 2029.</t>
  </si>
  <si>
    <t>Prema prijedlogu MINGOR-a.</t>
  </si>
  <si>
    <t>Područje cijelog ZP i PEM Dio Kupe</t>
  </si>
  <si>
    <t>VODOTOK GEROVČICA</t>
  </si>
  <si>
    <t>2023. 2024.</t>
  </si>
  <si>
    <t xml:space="preserve">Okularna procjena </t>
  </si>
  <si>
    <t>Vodotok nizvodno od mjesta Gerovo</t>
  </si>
  <si>
    <t>ŠIŠMIŠI</t>
  </si>
  <si>
    <t>2023. 2027. 2031.</t>
  </si>
  <si>
    <t>ACIDOFILNE ŠUME SMREKE</t>
  </si>
  <si>
    <t>Odjel stručnih poslova zaštite, očuvanja i korištenja NP/Odjel čuvara prirode</t>
  </si>
  <si>
    <t>Odjel stručnih poslova zaštite, očuvanja i korištenja NP/Odjel čuvara prirode/Vanjski suradnici/fakulteti</t>
  </si>
  <si>
    <t>KARBONATNE STIJENE S HAZMOFITSKOM VEGETACIJOM (8210)</t>
  </si>
  <si>
    <t>B8</t>
  </si>
  <si>
    <t>PLANINSKE I BOREALNE VRIŠTINE (4060)</t>
  </si>
  <si>
    <t>Odjel stručnih poslova zaštite, očuvanja i korištenja NP/Odjel čuvara prirode/Vanjski suradnici/Fakulteti</t>
  </si>
  <si>
    <t>ŠPILJE I JAME</t>
  </si>
  <si>
    <t>Reprezentativna staništa na području Rezervata</t>
  </si>
  <si>
    <t>CILJNE VRSTE PTICA</t>
  </si>
  <si>
    <t>Odjel stručnih poslova zaštite, očuvanja i korištenja NP/Vanjski suradnici/JU Priroda</t>
  </si>
  <si>
    <t>Na odabranim lokalitetima</t>
  </si>
  <si>
    <t>Cijelo područje Rezervata</t>
  </si>
  <si>
    <t>VELIKE ZVIJERI</t>
  </si>
  <si>
    <t>Odjel stručnih poslova zaštite, očuvanja i korištenja NP/Odjel čuvara prirode/MINGOR/JU Priroda</t>
  </si>
  <si>
    <t>Prema prijedlogu MINGOR-a.     Kroz projekt SMART ciljevi  provest će se dodatna istraživanja za utvrđivanje početnog stanja, doradu zonacije i ciljeva očuvanja.</t>
  </si>
  <si>
    <t>6. Istraživanja i praćenje stanja (Strogi rezervat Bijele i Samarske stijene)</t>
  </si>
  <si>
    <t>6. Istraživanja i praćenje stanja (Nacionalni park Risnjak)</t>
  </si>
  <si>
    <t>Tea Glad</t>
  </si>
  <si>
    <t>Dovršiti geografska i fiziografska istraživanja tla na području Parka te izraditi pedološku kartu Parka</t>
  </si>
  <si>
    <t>Razmotriti mogućnosti istraživanja simbiota šumske zajednice, te provesti istraživanje</t>
  </si>
  <si>
    <t>U Financijskom planu za 2023. godinu nisu osigurana sredstva za provedbu ove aktivnosti. Osigurana sredstva prvenstveno će se utrošiti na provedbu aktivnosti prioriteta 1.</t>
  </si>
  <si>
    <t>AD8</t>
  </si>
  <si>
    <t>Uspostaviti i redovno provoditi praćenje stanja sivog sokola na području Parka</t>
  </si>
  <si>
    <t>AD9</t>
  </si>
  <si>
    <t>Napraviti analizu praćenja stanja ciljnih vrsta ptica u korelaciji s porastom broja mišolikih glodavaca.</t>
  </si>
  <si>
    <t xml:space="preserve">Provesti strukturne i morfometrijske analize reljefa temeljem detaljnog digitalnog modela reljefa i pratećih ortofotosnimaka, uključujući i rekonstrukciju topoklimatskih uvjeta te potencijalnog opterećenja parka aeropolutantima. </t>
  </si>
  <si>
    <t>AE3</t>
  </si>
  <si>
    <t>Provesti detaljna geološka istraživanja na području Parka te izraditi detaljnu geološku kartu područja 1:25000 i geološki vodič.</t>
  </si>
  <si>
    <t>AE7</t>
  </si>
  <si>
    <t>BB1</t>
  </si>
  <si>
    <t>Izraditi procjenu/elaborat sigurnosti pješačke infrastrukture u Parku (stanje staza, markacije, usklađenost s kartama i dr.) te ju revidirati svakih pet godina.</t>
  </si>
  <si>
    <t>CA12</t>
  </si>
  <si>
    <t>U Financijskom planu za 2023. godinu nisu osigurana sredstva za provedbu ove aktivnosti. Osigurana sredstva prvenstveno će se utrošiti na provedbu aktivnosti prioriteta 1. Planirana lokacija u postupku povratka privatnom vlasniku.</t>
  </si>
  <si>
    <t>U Financijskom planu za 2023. godinu nisu osigurana sredstva za provedbu ove aktivnosti. Osigurana sredstva prvenstveno će se utrošiti na provedbu aktivnosti prioriteta 1. Nedodostatak ljudskih resursa.</t>
  </si>
  <si>
    <t xml:space="preserve">U Financijskom planu za 2023. godinu nisu osigurana sredstva za provedbu ove aktivnosti. Osigurana sredstva prvenstveno će se utrošiti na provedbu aktivnosti prioriteta 1. </t>
  </si>
  <si>
    <t>Nacionalni park Risnjak</t>
  </si>
  <si>
    <t>Strogi rezervat Bijele i Samarske stijene</t>
  </si>
  <si>
    <t>A2</t>
  </si>
  <si>
    <t>Provesti geološka i strukturnogeološka istraživanja te morfometrijske analize reljefa temeljem detaljnog digitalnog modela reljefa i pratećih ortofotosnimaka.</t>
  </si>
  <si>
    <t>A4</t>
  </si>
  <si>
    <t xml:space="preserve">Provesti istraživanje i uspostaviti praćenje dinamike i intenziteta okršavanja s obzirom na trenutne klimatske prilike na području Rezervata. </t>
  </si>
  <si>
    <t>A5</t>
  </si>
  <si>
    <t xml:space="preserve">Provoditi speleološka istraživanja špilja i jama na području Rezervata. </t>
  </si>
  <si>
    <t>C6</t>
  </si>
  <si>
    <t>Izraditi potrebnu dokumentaciju te osigurati upis postojećih planinarskih objekata (skloništa i kuće) u zemljišni katastar RH.</t>
  </si>
  <si>
    <t>C9</t>
  </si>
  <si>
    <t>C10</t>
  </si>
  <si>
    <t>Zagovarati kod Županijske uprave za ceste da se ne asfaltira cesta Tuk - Jasenak.</t>
  </si>
  <si>
    <t>C14</t>
  </si>
  <si>
    <t>Uspostaviti praćenje (intenziteta, dinamike, karaktera, doživljaja) posjećivanja u Rezervatu te njegovog utjecaja na prirodne vrijednosti.</t>
  </si>
  <si>
    <t>C16</t>
  </si>
  <si>
    <t>Komunicirati uspostavljenu regulaciju posjećivanja i pravila ponašanja u Rezervatu s planinarskom zajednicom i drugim korisnicima prostora.</t>
  </si>
  <si>
    <t>Aktivnost je planirana u narednim godinama prema Planu upravljanja.</t>
  </si>
  <si>
    <t>D9</t>
  </si>
  <si>
    <t xml:space="preserve">Nabaviti fotozamke s pratećom opremom. </t>
  </si>
  <si>
    <t>D12</t>
  </si>
  <si>
    <t>Osmisliti i uspostaviti software-sko rješenje za praćenje i regulaciju najave posjeta Rezervatu.</t>
  </si>
  <si>
    <t>Plan upravljanja strogim rezervatom Bijele i Samarske stijene</t>
  </si>
  <si>
    <t>Urušen  09./2022. zbog velikih bujičnih voda</t>
  </si>
  <si>
    <t>GODINA PROVEDBE: Prva godina provedbe</t>
  </si>
  <si>
    <t>Realizirat će se do kraja 2022.g.</t>
  </si>
  <si>
    <t>Prema raspoloživim literaturnim i terenskim podacima mišljenje Zavoda za ornitologiju je da sivi sokol nije zabilježen na području NP Risnjak, stoga bi prije uspostave monitoringa trebalo istražiti odgovarajuća staništa u Parku i utvrditi lokacije eventualnog gniježdenja.</t>
  </si>
  <si>
    <t>U Financijskom planu za 2023. godinu nisu osigurana sredstva za provedbu ove aktivnosti. Osigurana sredstva prvenstveno će se utrošiti na provedbu aktivnosti prioriteta 1. Prema potrebama izvor će se održavati.</t>
  </si>
  <si>
    <t xml:space="preserve"> Aktivnost će biti realizirana kada se osiguraju sredstva raznih fondova Europske unije, nacionalnih fondova, donacija i/ili sponzorstva.</t>
  </si>
  <si>
    <t xml:space="preserve">Turističko-ugostiteljske djelatnosti u planinarskom domu </t>
  </si>
  <si>
    <t>Domaća radinost Zlatko Pochobradsky, Narodnog oslobođenja 8, 51306 Čabar</t>
  </si>
  <si>
    <t>Naziv projekta: PLASTIC FREE - RISNJAK BEZ PLASTIKE</t>
  </si>
  <si>
    <r>
      <rPr>
        <sz val="11"/>
        <rFont val="Calibri"/>
        <family val="2"/>
        <charset val="238"/>
        <scheme val="minor"/>
      </rPr>
      <t>Cilj projekta:</t>
    </r>
    <r>
      <rPr>
        <sz val="11"/>
        <color rgb="FFFF0000"/>
        <rFont val="Calibri"/>
        <family val="2"/>
        <charset val="238"/>
        <scheme val="minor"/>
      </rPr>
      <t xml:space="preserve"> </t>
    </r>
    <r>
      <rPr>
        <sz val="11"/>
        <rFont val="Calibri"/>
        <family val="2"/>
        <charset val="238"/>
        <scheme val="minor"/>
      </rPr>
      <t xml:space="preserve">Poduprijeti mjere koje doprinose ograničenju korištenja jednokratnih plastičnih proizvoda kao i uklanjanju otpadne plastike i drugih vrsta otpada u zaštićenim područjima prirode. </t>
    </r>
  </si>
  <si>
    <t>Partner na projektu: nema partnera</t>
  </si>
  <si>
    <t>Vremensko trajanje projekta: 29.04.2022. - 31.12.2022.</t>
  </si>
  <si>
    <t>Financijska vrijednost projekta: 126.455,63 kn (FZOEU 80% 101.164,50 kn)</t>
  </si>
  <si>
    <r>
      <rPr>
        <sz val="11"/>
        <rFont val="Calibri"/>
        <family val="2"/>
        <charset val="238"/>
        <scheme val="minor"/>
      </rPr>
      <t>Opis projekta:</t>
    </r>
    <r>
      <rPr>
        <sz val="11"/>
        <color rgb="FFFF0000"/>
        <rFont val="Calibri"/>
        <family val="2"/>
        <charset val="238"/>
        <scheme val="minor"/>
      </rPr>
      <t xml:space="preserve"> </t>
    </r>
    <r>
      <rPr>
        <sz val="11"/>
        <rFont val="Calibri"/>
        <family val="2"/>
        <charset val="238"/>
        <scheme val="minor"/>
      </rPr>
      <t>Projekt je sufinanciran od strane Fonda za zaštitu okoliša i energetsku učinkovitost. U projektu se provode aktivnosti kojima želimo smanjiti uporabu plastičnih proizvoda (ponajviše jednokratnih), zamjeniti plastične proizvode sa alternativnim materijalima, educirati o štetnost plastike, dugotrajnoj razgradnji iste u prirodi te pravilnom odvajanju otpada i sl. Stoga ćemo provoditi tematske radionice u osnovnim školama, nabaviti promotivne materijale od ekoloških materijala za višekratnu uporabu, nabaviti unutarnje i vanjske spremnike za odvajanje otpada, tiskati promotivno-interaktivne karte sa edukativnim sadržajem o projektu i navedemoj tematici.</t>
    </r>
  </si>
  <si>
    <t>Kod aktivnosti u planskoj godini: CC1, CC3, CC9</t>
  </si>
  <si>
    <t>Poučna staza je obnovljena i koristi se za posjećivanje.</t>
  </si>
  <si>
    <r>
      <t xml:space="preserve">U 2023. g. zaposlena jedna osoba u računovodstvu.
</t>
    </r>
    <r>
      <rPr>
        <sz val="11"/>
        <rFont val="Calibri"/>
        <family val="2"/>
        <charset val="238"/>
        <scheme val="minor"/>
      </rPr>
      <t xml:space="preserve">
</t>
    </r>
  </si>
  <si>
    <t xml:space="preserve">Ured ravnatelja/Odjel čuvara prirode; </t>
  </si>
  <si>
    <t>Vozila (uključujući i traktor, motorne sanjke i dr.) su u dobrom stanju i koriste se. Nabavljeno vozilo.</t>
  </si>
  <si>
    <t>CILJNE VRSTE LEPTIRA</t>
  </si>
  <si>
    <t>CA25</t>
  </si>
  <si>
    <t>Opremiti objekt na Lascu za prihvat posjetitelja</t>
  </si>
  <si>
    <t>Opremljen objekt koristi se za prihvat posjetitelja</t>
  </si>
  <si>
    <t xml:space="preserve">Osigurano je financiranje.
Uređen vanjski postav za izložbu o bioraznolikosti gornjeg dijela rijeke Kupe
</t>
  </si>
  <si>
    <t>Izrađena je i postavljena jedna nova info-kućica na frekventnom dijelu Parka.</t>
  </si>
  <si>
    <t>Ured ravnatelja; Odjel stručnih poslova zaštite, očuvanja i korištenja NP</t>
  </si>
  <si>
    <t xml:space="preserve">Uspostavljena je redovita suradnja i razmjena informacija s HGSS.
Broj intervencija i dežurstava HGSS na području Parka godišnje.
</t>
  </si>
  <si>
    <t>Redovito održavati posjetiteljski centar u Razlogama</t>
  </si>
  <si>
    <t>Pododsjek promocije i ugostiteljstva ; Odjel stručnih službi</t>
  </si>
  <si>
    <t>Broj sezonski zaposlenih djelatnika godišnje. (5)</t>
  </si>
  <si>
    <t>Područje je istraženo i vrednovano, a praćenje pokazuje dobro stanje očuvanosti</t>
  </si>
  <si>
    <t>A1</t>
  </si>
  <si>
    <t>Izraditi LIDAR snimak s prijelaznom zonom od 1 km. Izrađen ortofoto snimak s prijelaznom zonom od 1 km.</t>
  </si>
  <si>
    <t>Izraditi LIDAR i prateći ortofoto snimak za područje Rezervata</t>
  </si>
  <si>
    <t>U Financijskom planu za 2023. godinu nisu osigurana sredstva za provedbu ove aktivnosti. Osigurana sredstva prvenstveno će se utrošiti na provedbu aktivnosti prioriteta 1. Manifestacija se zbog neisplativosti i lošeg odaziva do daljnjeg neće održavati.</t>
  </si>
  <si>
    <t>Terensko jahanje konja</t>
  </si>
  <si>
    <t>PROCJENA TROŠKA PROVEDBE (€)</t>
  </si>
  <si>
    <t>UGOVORENI IZNOS (€)</t>
  </si>
  <si>
    <t>IZNOS (€)</t>
  </si>
  <si>
    <t>Program promatranja divokoza za 2-3 osobe (65,00 €/osoba)</t>
  </si>
  <si>
    <t>2017./2022.</t>
  </si>
  <si>
    <t>Stručni suradnik - biolog</t>
  </si>
  <si>
    <t>2022./2023.</t>
  </si>
  <si>
    <t>U suradnji sa šumarijom Jasenak postaviti rampu na šumskoj cesti na tzv. "Sedmom kilometru"</t>
  </si>
  <si>
    <t>Postavljena je rampa. Broj posjetitelja koji ulaze u rezervat se smanjuje.</t>
  </si>
  <si>
    <t>Šumarija Jasenak</t>
  </si>
  <si>
    <t>Program - rika jelena za 2 ili više osoba (27,00 €/osoba)</t>
  </si>
  <si>
    <t>Prijava na poziv "Regionalna diversifikacija i specijalizacija hrvatskog turizma kroz ulaganja u razvoj turističkih proizvoda visoke dodane vrijednosti“ (referentni broj: NPOO.C1.6.R1-I1.01), koji je objavilo Ministarstvo turizma i sporta dana 7.studenog 2022. godine.</t>
  </si>
  <si>
    <t>Prijava na Poziv "Regionalna diversifikacija i specijalizacija hrvatskog turizma kroz ulaganja u razvoj turističkih proizvoda visoke dodane vrijednosti“ (referentni broj: NPOO.C1.6.R1-I1.01), koji je objavilo Ministarstvo turizma i sporta dana 7.studenog 2022. godine.</t>
  </si>
  <si>
    <t>OCJENA PROVEDBE PLANA UPRAVLJANJA za Nacionalni park Risnjak</t>
  </si>
  <si>
    <t>OCJENA PROVEDBE PLANA UPRAVLJANJA za Strogi rezervat Bijele i Sanarske stijene</t>
  </si>
  <si>
    <t xml:space="preserve">Plan upravljanja Nacionalnim  parkom Risnjak i pridruženim zaštićenim područjem i područjima ekološke mreže (PU 6159) za razdoblje od 2022. - 2031. g. zrađen je u okviru projekta "Razvoj okvira za upravljanje ekološkom mrežom Natura 2000" financiranog iz Europskog kohezijskog fonda kroz Operativni program Konkurentnost i kohezija a kojeg je provodila Zadruga Granum Salis. Budući da je suglasnost na Plan upravljanja Nacionalnim parkom Risnjak i pridruženim zaštićenim područjem i područjima ekološke mreže donešena u ožujku 2022.g. nije moguće dati konkretnu ocjenu provedbe plana upravljanja.  2022. g. bila je prva godina provedbe novog, još neprihvaćenog Plana upravljanja i smatramo da se većina predviđenih aktivnosti uspješno provodi ovisno o financijskim mogućnostima. Bez obzira na predviđene aktivnosti za 2023. godinu iz Plana upravljanja, zbog financijskih ograničenja JU neće moći sve realizirati, stoga su u GP planirane aktivnosti prvenstveno prioriteta 1. Aktivnosti koje su vezane za ugostiteljstvo nisu uvrštene u GP zbog davanja ugostiteljskog prostora u zakup, u svibnju 2022.g. </t>
  </si>
  <si>
    <t>Odjel stručnih poslova zaštite,
očuvanja i korištenja nacionalnog parka/Odjel čuvara prirode</t>
  </si>
  <si>
    <t xml:space="preserve">Terenski zapisi u Obrazac za dojavu </t>
  </si>
  <si>
    <t xml:space="preserve">Plan upravljanja Strogim rezervatom i područjem ekološke mreže Bijele i Samarske stijene (PU 6026) za razdoblje od 2023. - 2032. g. izrađen je u okviru projekta "Razvoj okvira za upravljanje ekološkom mrežom Natura 2000" financiranog iz Europskog kohezijskog fonda kroz Operativni program Konkurentnost i kohezija a kojeg je provodila Zadruga Granum Salis. Suglasnost na Plan upravljanja strogim rezervatom i područjem ekološke mreže Bijele i Samarske stijene donešena je u rujnu 2022. g. Predviđene aktivnosti za 2023. godinu iz Plana upravljanja, zbog financijskih ograničenja JU neće moći sve realizirati, stoga su u GP planirane aktivnosti prvenstveno prioriteta 1. </t>
  </si>
  <si>
    <t>Praćenje i dojavljivanje u Sustav za dojavu i praćenje uhvaćenih, usmrćenih, ozlijeđenih i bolesnih strogo zaštićenih životinja i evidenciju koji vodi Zavod za zaštitu okoliša i prirode, putem Obrasca za dojavu na mrežnoj stranici, uključujući i sve vrste sisavaca (žive ili mrtve).</t>
  </si>
  <si>
    <t xml:space="preserve">MRTVE, OZLIJEĐENE I BOLESNE STROGO ZAŠTIĆENE ŽIVOTINJE                                                </t>
  </si>
  <si>
    <t>Odjel čuvara prirode/ Odjel stručnih poslova zaštite, očuvanja i korištenja nacionalnog parka</t>
  </si>
  <si>
    <t>Upisivanje podataka i dojava sukladno Obrascu za dojavu</t>
  </si>
  <si>
    <t>Izrađena projektna dokumentacija, uspješno prijavljen projekt i odabran izvođač radova.</t>
  </si>
  <si>
    <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22"/>
        <color theme="6" tint="-0.499984740745262"/>
        <rFont val="Calibri"/>
        <family val="2"/>
        <charset val="238"/>
        <scheme val="minor"/>
      </rPr>
      <t>KLASA:</t>
    </r>
    <r>
      <rPr>
        <b/>
        <sz val="22"/>
        <color rgb="FFFF0000"/>
        <rFont val="Calibri"/>
        <family val="2"/>
        <charset val="238"/>
        <scheme val="minor"/>
      </rPr>
      <t xml:space="preserve"> </t>
    </r>
    <r>
      <rPr>
        <b/>
        <sz val="22"/>
        <color theme="6" tint="-0.499984740745262"/>
        <rFont val="Calibri"/>
        <family val="2"/>
        <charset val="238"/>
        <scheme val="minor"/>
      </rPr>
      <t xml:space="preserve">001-01/22-01/05 </t>
    </r>
    <r>
      <rPr>
        <b/>
        <sz val="22"/>
        <color rgb="FFFF0000"/>
        <rFont val="Calibri"/>
        <family val="2"/>
        <charset val="238"/>
        <scheme val="minor"/>
      </rPr>
      <t xml:space="preserve">          </t>
    </r>
    <r>
      <rPr>
        <b/>
        <sz val="22"/>
        <color theme="6" tint="-0.499984740745262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URBROJ: 2170/1-52-01-02-22-03                                                                                                                                                                                                                                                                                                                                                                                                     Crni Lug, 09.12.2022.</t>
    </r>
    <r>
      <rPr>
        <b/>
        <sz val="22"/>
        <rFont val="Calibri"/>
        <family val="2"/>
        <charset val="238"/>
        <scheme val="minor"/>
      </rPr>
      <t xml:space="preserve"> </t>
    </r>
    <r>
      <rPr>
        <b/>
        <sz val="22"/>
        <color rgb="FFFF0000"/>
        <rFont val="Calibri"/>
        <family val="2"/>
        <charset val="238"/>
        <scheme val="minor"/>
      </rPr>
      <t xml:space="preserve">   </t>
    </r>
    <r>
      <rPr>
        <b/>
        <sz val="22"/>
        <color theme="6" tint="-0.499984740745262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</si>
  <si>
    <t>Fotografske i video djelatnosti</t>
  </si>
  <si>
    <r>
      <t xml:space="preserve">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28"/>
        <color theme="6" tint="-0.499984740745262"/>
        <rFont val="Calibri"/>
        <family val="2"/>
        <charset val="238"/>
        <scheme val="minor"/>
      </rPr>
      <t xml:space="preserve">GODIŠNJI PROGRAM ZAŠTITE, ODRŽAVANJA,                                                                                      OČUVANJA, PROMICANJA I KORIŠTENJA 
JAVNE USTANOVE "NACIONALNI PARK RISNJAK"                                                                                                      ZA 2023. GODINU                                                                                                                                             </t>
    </r>
    <r>
      <rPr>
        <sz val="28"/>
        <color theme="6" tint="-0.499984740745262"/>
        <rFont val="Calibri"/>
        <family val="2"/>
        <charset val="238"/>
        <scheme val="minor"/>
      </rPr>
      <t xml:space="preserve">      </t>
    </r>
  </si>
  <si>
    <r>
      <t xml:space="preserve">                                                                                                                            </t>
    </r>
    <r>
      <rPr>
        <b/>
        <sz val="16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20"/>
        <color theme="1"/>
        <rFont val="Calibri"/>
        <family val="2"/>
        <charset val="238"/>
        <scheme val="minor"/>
      </rPr>
      <t>RAVNATELJ</t>
    </r>
    <r>
      <rPr>
        <sz val="20"/>
        <color theme="1"/>
        <rFont val="Calibri"/>
        <family val="2"/>
        <charset val="238"/>
        <scheme val="minor"/>
      </rPr>
      <t>:</t>
    </r>
  </si>
  <si>
    <r>
      <t xml:space="preserve">                                                                                                                                                                                                                           </t>
    </r>
    <r>
      <rPr>
        <sz val="16"/>
        <color theme="1"/>
        <rFont val="Calibri"/>
        <family val="2"/>
        <charset val="238"/>
        <scheme val="minor"/>
      </rPr>
      <t xml:space="preserve">  Mario Antolić dipl.ing.šum.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</si>
</sst>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#,##0.00\ &quot;kn&quot;;[Red]\-#,##0.00\ &quot;kn&quot;"/>
    <numFmt numFmtId="164" formatCode="_-* #,##0.00\ [$€-1]_-;\-* #,##0.00\ [$€-1]_-;_-* &quot;-&quot;??\ [$€-1]_-;_-@_-"/>
  </numFmts>
  <fonts count="8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charset val="238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1"/>
      <color theme="6" tint="-0.249977111117893"/>
      <name val="Calibri"/>
      <family val="2"/>
      <charset val="238"/>
      <scheme val="minor"/>
    </font>
    <font>
      <b/>
      <sz val="11"/>
      <color theme="1"/>
      <name val="Calibri"/>
      <family val="2"/>
    </font>
    <font>
      <i/>
      <sz val="11"/>
      <color rgb="FF7F7F7F"/>
      <name val="Calibri"/>
      <family val="2"/>
    </font>
    <font>
      <u/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1"/>
      <color rgb="FFFFFF00"/>
      <name val="Calibri"/>
      <family val="2"/>
      <charset val="238"/>
      <scheme val="minor"/>
    </font>
    <font>
      <sz val="11"/>
      <color rgb="FFFFFF0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color rgb="FFFF0000"/>
      <name val="Calibri"/>
      <family val="2"/>
      <charset val="238"/>
      <scheme val="minor"/>
    </font>
    <font>
      <sz val="14"/>
      <color rgb="FFFF0000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8"/>
      <color theme="6" tint="-0.499984740745262"/>
      <name val="Calibri"/>
      <family val="2"/>
      <charset val="238"/>
      <scheme val="minor"/>
    </font>
    <font>
      <b/>
      <sz val="22"/>
      <color theme="6" tint="-0.499984740745262"/>
      <name val="Calibri"/>
      <family val="2"/>
      <charset val="238"/>
      <scheme val="minor"/>
    </font>
    <font>
      <b/>
      <sz val="28"/>
      <color theme="6" tint="-0.499984740745262"/>
      <name val="Calibri"/>
      <family val="2"/>
      <charset val="238"/>
      <scheme val="minor"/>
    </font>
    <font>
      <sz val="28"/>
      <color theme="6" tint="-0.499984740745262"/>
      <name val="Calibri"/>
      <family val="2"/>
      <charset val="238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indexed="8"/>
      <name val="Calibri"/>
      <family val="2"/>
      <charset val="238"/>
    </font>
    <font>
      <sz val="10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</font>
    <font>
      <b/>
      <sz val="10"/>
      <color indexed="8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b/>
      <sz val="12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sz val="11"/>
      <color rgb="FF666666"/>
      <name val="Arial"/>
      <family val="2"/>
      <charset val="238"/>
    </font>
    <font>
      <b/>
      <sz val="11"/>
      <color theme="1" tint="0.14999847407452621"/>
      <name val="Calibri"/>
      <family val="2"/>
      <charset val="238"/>
      <scheme val="minor"/>
    </font>
    <font>
      <sz val="11"/>
      <color theme="1" tint="0.14999847407452621"/>
      <name val="Calibri"/>
      <family val="2"/>
      <charset val="238"/>
      <scheme val="minor"/>
    </font>
    <font>
      <b/>
      <sz val="22"/>
      <color rgb="FFFF0000"/>
      <name val="Calibri"/>
      <family val="2"/>
      <charset val="238"/>
      <scheme val="minor"/>
    </font>
    <font>
      <b/>
      <sz val="12"/>
      <name val="Calibri"/>
      <family val="2"/>
      <charset val="238"/>
    </font>
    <font>
      <strike/>
      <sz val="11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i/>
      <sz val="11"/>
      <color theme="0" tint="-0.499984740745262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1"/>
      <color theme="6" tint="-0.499984740745262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4">
    <xf numFmtId="0" fontId="0" fillId="0" borderId="0" xfId="0"/>
    <xf numFmtId="0" fontId="21" fillId="4" borderId="0" xfId="0" applyFont="1" applyFill="1" applyAlignment="1">
      <alignment wrapText="1"/>
    </xf>
    <xf numFmtId="49" fontId="21" fillId="4" borderId="0" xfId="0" applyNumberFormat="1" applyFont="1" applyFill="1" applyAlignment="1">
      <alignment horizontal="center" vertical="top" wrapText="1"/>
    </xf>
    <xf numFmtId="49" fontId="0" fillId="4" borderId="0" xfId="0" applyNumberFormat="1" applyFill="1" applyAlignment="1">
      <alignment wrapText="1"/>
    </xf>
    <xf numFmtId="49" fontId="0" fillId="4" borderId="0" xfId="0" applyNumberFormat="1" applyFill="1" applyAlignment="1">
      <alignment horizontal="left" vertical="top" wrapText="1"/>
    </xf>
    <xf numFmtId="49" fontId="0" fillId="4" borderId="0" xfId="0" applyNumberFormat="1" applyFill="1" applyAlignment="1">
      <alignment horizontal="left" vertical="center" wrapText="1"/>
    </xf>
    <xf numFmtId="0" fontId="0" fillId="4" borderId="0" xfId="0" applyFill="1" applyAlignment="1">
      <alignment wrapText="1"/>
    </xf>
    <xf numFmtId="0" fontId="26" fillId="4" borderId="0" xfId="0" applyFont="1" applyFill="1" applyAlignment="1">
      <alignment horizontal="center" vertical="center" wrapText="1"/>
    </xf>
    <xf numFmtId="0" fontId="24" fillId="4" borderId="0" xfId="0" applyFont="1" applyFill="1" applyAlignment="1">
      <alignment horizontal="center" vertical="center" wrapText="1"/>
    </xf>
    <xf numFmtId="49" fontId="17" fillId="4" borderId="0" xfId="0" applyNumberFormat="1" applyFont="1" applyFill="1" applyAlignment="1">
      <alignment horizontal="left" vertical="top" wrapText="1"/>
    </xf>
    <xf numFmtId="0" fontId="32" fillId="0" borderId="0" xfId="0" applyFont="1" applyAlignment="1">
      <alignment horizontal="left" vertical="top" wrapText="1"/>
    </xf>
    <xf numFmtId="4" fontId="20" fillId="4" borderId="0" xfId="0" applyNumberFormat="1" applyFont="1" applyFill="1" applyAlignment="1">
      <alignment wrapText="1"/>
    </xf>
    <xf numFmtId="0" fontId="20" fillId="4" borderId="0" xfId="0" applyFont="1" applyFill="1" applyAlignment="1">
      <alignment wrapText="1"/>
    </xf>
    <xf numFmtId="4" fontId="33" fillId="2" borderId="1" xfId="0" applyNumberFormat="1" applyFont="1" applyFill="1" applyBorder="1" applyAlignment="1">
      <alignment horizontal="center" vertical="center" wrapText="1"/>
    </xf>
    <xf numFmtId="0" fontId="36" fillId="0" borderId="0" xfId="0" applyFont="1"/>
    <xf numFmtId="0" fontId="37" fillId="0" borderId="0" xfId="0" applyFont="1"/>
    <xf numFmtId="0" fontId="38" fillId="0" borderId="0" xfId="0" applyFont="1"/>
    <xf numFmtId="0" fontId="20" fillId="4" borderId="0" xfId="0" applyFont="1" applyFill="1" applyAlignment="1">
      <alignment horizontal="left" vertical="center" wrapText="1"/>
    </xf>
    <xf numFmtId="0" fontId="20" fillId="4" borderId="0" xfId="0" applyFont="1" applyFill="1" applyAlignment="1">
      <alignment horizontal="left" wrapText="1"/>
    </xf>
    <xf numFmtId="0" fontId="20" fillId="4" borderId="0" xfId="0" applyFont="1" applyFill="1" applyAlignment="1">
      <alignment horizontal="center" wrapText="1"/>
    </xf>
    <xf numFmtId="0" fontId="29" fillId="4" borderId="0" xfId="0" applyFont="1" applyFill="1" applyAlignment="1">
      <alignment vertical="center" wrapText="1"/>
    </xf>
    <xf numFmtId="49" fontId="0" fillId="4" borderId="0" xfId="0" quotePrefix="1" applyNumberFormat="1" applyFill="1" applyAlignment="1">
      <alignment horizontal="left" vertical="top" wrapText="1"/>
    </xf>
    <xf numFmtId="0" fontId="36" fillId="0" borderId="0" xfId="0" applyFont="1" applyAlignment="1">
      <alignment horizontal="left"/>
    </xf>
    <xf numFmtId="49" fontId="20" fillId="4" borderId="0" xfId="0" applyNumberFormat="1" applyFont="1" applyFill="1" applyAlignment="1">
      <alignment horizontal="left" vertical="top" wrapText="1"/>
    </xf>
    <xf numFmtId="4" fontId="20" fillId="4" borderId="1" xfId="0" applyNumberFormat="1" applyFont="1" applyFill="1" applyBorder="1" applyAlignment="1">
      <alignment horizontal="left" vertical="top" wrapText="1"/>
    </xf>
    <xf numFmtId="0" fontId="20" fillId="4" borderId="1" xfId="0" applyFont="1" applyFill="1" applyBorder="1" applyAlignment="1">
      <alignment horizontal="left" vertical="top" wrapText="1"/>
    </xf>
    <xf numFmtId="0" fontId="20" fillId="4" borderId="1" xfId="0" applyFont="1" applyFill="1" applyBorder="1" applyAlignment="1" applyProtection="1">
      <alignment horizontal="left" vertical="top" wrapText="1"/>
      <protection locked="0"/>
    </xf>
    <xf numFmtId="0" fontId="20" fillId="0" borderId="1" xfId="0" applyFont="1" applyBorder="1" applyAlignment="1" applyProtection="1">
      <alignment horizontal="left" vertical="top" wrapText="1"/>
      <protection locked="0"/>
    </xf>
    <xf numFmtId="0" fontId="20" fillId="0" borderId="1" xfId="0" applyFont="1" applyBorder="1" applyAlignment="1">
      <alignment horizontal="left" vertical="top" wrapText="1"/>
    </xf>
    <xf numFmtId="0" fontId="23" fillId="4" borderId="1" xfId="0" applyFont="1" applyFill="1" applyBorder="1" applyAlignment="1">
      <alignment horizontal="left" vertical="top" wrapText="1"/>
    </xf>
    <xf numFmtId="0" fontId="29" fillId="5" borderId="1" xfId="0" applyFont="1" applyFill="1" applyBorder="1" applyAlignment="1">
      <alignment horizontal="center" vertical="center" wrapText="1"/>
    </xf>
    <xf numFmtId="0" fontId="29" fillId="4" borderId="0" xfId="0" applyFont="1" applyFill="1" applyAlignment="1">
      <alignment horizontal="left" wrapText="1"/>
    </xf>
    <xf numFmtId="0" fontId="24" fillId="4" borderId="0" xfId="0" applyFont="1" applyFill="1" applyAlignment="1">
      <alignment wrapText="1"/>
    </xf>
    <xf numFmtId="0" fontId="22" fillId="4" borderId="0" xfId="0" applyFont="1" applyFill="1" applyAlignment="1" applyProtection="1">
      <alignment horizontal="left" wrapText="1"/>
      <protection locked="0"/>
    </xf>
    <xf numFmtId="0" fontId="18" fillId="4" borderId="0" xfId="0" applyFont="1" applyFill="1" applyAlignment="1">
      <alignment horizontal="left" wrapText="1"/>
    </xf>
    <xf numFmtId="49" fontId="0" fillId="4" borderId="13" xfId="0" applyNumberFormat="1" applyFill="1" applyBorder="1" applyAlignment="1">
      <alignment horizontal="left" vertical="center" wrapText="1"/>
    </xf>
    <xf numFmtId="49" fontId="20" fillId="4" borderId="13" xfId="0" applyNumberFormat="1" applyFont="1" applyFill="1" applyBorder="1" applyAlignment="1">
      <alignment wrapText="1"/>
    </xf>
    <xf numFmtId="49" fontId="28" fillId="4" borderId="13" xfId="0" applyNumberFormat="1" applyFont="1" applyFill="1" applyBorder="1" applyAlignment="1">
      <alignment horizontal="left" vertical="center" wrapText="1"/>
    </xf>
    <xf numFmtId="49" fontId="0" fillId="4" borderId="3" xfId="0" applyNumberFormat="1" applyFill="1" applyBorder="1" applyAlignment="1">
      <alignment wrapText="1"/>
    </xf>
    <xf numFmtId="49" fontId="0" fillId="4" borderId="13" xfId="0" applyNumberFormat="1" applyFill="1" applyBorder="1" applyAlignment="1">
      <alignment wrapText="1"/>
    </xf>
    <xf numFmtId="49" fontId="41" fillId="4" borderId="13" xfId="0" applyNumberFormat="1" applyFont="1" applyFill="1" applyBorder="1" applyAlignment="1">
      <alignment wrapText="1"/>
    </xf>
    <xf numFmtId="0" fontId="44" fillId="0" borderId="0" xfId="0" applyFont="1"/>
    <xf numFmtId="0" fontId="24" fillId="5" borderId="1" xfId="0" applyFont="1" applyFill="1" applyBorder="1" applyAlignment="1">
      <alignment horizontal="center" vertical="center" wrapText="1"/>
    </xf>
    <xf numFmtId="0" fontId="28" fillId="4" borderId="0" xfId="0" applyFont="1" applyFill="1" applyAlignment="1">
      <alignment horizontal="left" vertical="top" wrapText="1"/>
    </xf>
    <xf numFmtId="49" fontId="42" fillId="4" borderId="0" xfId="0" applyNumberFormat="1" applyFont="1" applyFill="1" applyAlignment="1">
      <alignment horizontal="left" vertical="top" wrapText="1"/>
    </xf>
    <xf numFmtId="49" fontId="31" fillId="4" borderId="0" xfId="0" applyNumberFormat="1" applyFont="1" applyFill="1" applyAlignment="1">
      <alignment horizontal="left" wrapText="1"/>
    </xf>
    <xf numFmtId="49" fontId="35" fillId="4" borderId="0" xfId="0" applyNumberFormat="1" applyFont="1" applyFill="1" applyAlignment="1">
      <alignment horizontal="left" wrapText="1"/>
    </xf>
    <xf numFmtId="49" fontId="17" fillId="0" borderId="0" xfId="0" applyNumberFormat="1" applyFont="1" applyAlignment="1">
      <alignment horizontal="left" wrapText="1"/>
    </xf>
    <xf numFmtId="49" fontId="17" fillId="0" borderId="10" xfId="0" applyNumberFormat="1" applyFont="1" applyBorder="1" applyAlignment="1">
      <alignment horizontal="left" wrapText="1"/>
    </xf>
    <xf numFmtId="49" fontId="17" fillId="4" borderId="0" xfId="0" applyNumberFormat="1" applyFont="1" applyFill="1" applyAlignment="1">
      <alignment horizontal="left" wrapText="1"/>
    </xf>
    <xf numFmtId="49" fontId="17" fillId="4" borderId="0" xfId="0" applyNumberFormat="1" applyFont="1" applyFill="1" applyAlignment="1" applyProtection="1">
      <alignment horizontal="left" wrapText="1"/>
      <protection locked="0"/>
    </xf>
    <xf numFmtId="49" fontId="30" fillId="4" borderId="0" xfId="0" applyNumberFormat="1" applyFont="1" applyFill="1" applyAlignment="1">
      <alignment horizontal="left" vertical="center" wrapText="1"/>
    </xf>
    <xf numFmtId="49" fontId="29" fillId="4" borderId="0" xfId="0" applyNumberFormat="1" applyFont="1" applyFill="1" applyAlignment="1">
      <alignment horizontal="left" vertical="center" wrapText="1"/>
    </xf>
    <xf numFmtId="49" fontId="40" fillId="4" borderId="0" xfId="0" applyNumberFormat="1" applyFont="1" applyFill="1" applyAlignment="1">
      <alignment wrapText="1"/>
    </xf>
    <xf numFmtId="0" fontId="0" fillId="4" borderId="1" xfId="0" applyFill="1" applyBorder="1" applyAlignment="1">
      <alignment wrapText="1"/>
    </xf>
    <xf numFmtId="4" fontId="0" fillId="4" borderId="0" xfId="0" applyNumberFormat="1" applyFill="1" applyAlignment="1">
      <alignment wrapText="1"/>
    </xf>
    <xf numFmtId="0" fontId="27" fillId="4" borderId="0" xfId="0" applyFont="1" applyFill="1" applyAlignment="1">
      <alignment wrapText="1"/>
    </xf>
    <xf numFmtId="0" fontId="25" fillId="5" borderId="1" xfId="0" applyFont="1" applyFill="1" applyBorder="1" applyAlignment="1">
      <alignment horizontal="center" vertical="center" wrapText="1"/>
    </xf>
    <xf numFmtId="0" fontId="46" fillId="0" borderId="0" xfId="0" applyFont="1"/>
    <xf numFmtId="4" fontId="29" fillId="5" borderId="4" xfId="0" applyNumberFormat="1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vertical="top" wrapText="1"/>
    </xf>
    <xf numFmtId="0" fontId="48" fillId="0" borderId="1" xfId="0" applyFont="1" applyBorder="1" applyAlignment="1">
      <alignment horizontal="left" vertical="top" wrapText="1"/>
    </xf>
    <xf numFmtId="0" fontId="29" fillId="2" borderId="1" xfId="0" applyFont="1" applyFill="1" applyBorder="1" applyAlignment="1">
      <alignment horizontal="left" vertical="top" wrapText="1"/>
    </xf>
    <xf numFmtId="4" fontId="20" fillId="0" borderId="1" xfId="0" applyNumberFormat="1" applyFont="1" applyBorder="1" applyAlignment="1">
      <alignment horizontal="left" vertical="top" wrapText="1"/>
    </xf>
    <xf numFmtId="4" fontId="20" fillId="4" borderId="1" xfId="0" applyNumberFormat="1" applyFont="1" applyFill="1" applyBorder="1" applyAlignment="1">
      <alignment horizontal="right" vertical="top" wrapText="1"/>
    </xf>
    <xf numFmtId="0" fontId="23" fillId="4" borderId="0" xfId="0" applyFont="1" applyFill="1" applyAlignment="1">
      <alignment wrapText="1"/>
    </xf>
    <xf numFmtId="49" fontId="50" fillId="4" borderId="13" xfId="0" applyNumberFormat="1" applyFont="1" applyFill="1" applyBorder="1" applyAlignment="1">
      <alignment horizontal="center" vertical="center" wrapText="1"/>
    </xf>
    <xf numFmtId="49" fontId="0" fillId="4" borderId="0" xfId="0" applyNumberFormat="1" applyFill="1" applyAlignment="1">
      <alignment horizontal="center" vertical="center" wrapText="1"/>
    </xf>
    <xf numFmtId="49" fontId="0" fillId="4" borderId="0" xfId="0" applyNumberFormat="1" applyFill="1" applyAlignment="1">
      <alignment horizontal="center" vertical="top" wrapText="1"/>
    </xf>
    <xf numFmtId="0" fontId="20" fillId="0" borderId="1" xfId="0" applyFont="1" applyBorder="1" applyAlignment="1">
      <alignment horizontal="center" vertical="top" wrapText="1"/>
    </xf>
    <xf numFmtId="0" fontId="20" fillId="4" borderId="1" xfId="0" applyFont="1" applyFill="1" applyBorder="1" applyAlignment="1">
      <alignment horizontal="center" vertical="top" wrapText="1"/>
    </xf>
    <xf numFmtId="0" fontId="16" fillId="4" borderId="0" xfId="0" applyFont="1" applyFill="1" applyAlignment="1">
      <alignment wrapText="1"/>
    </xf>
    <xf numFmtId="49" fontId="16" fillId="4" borderId="0" xfId="0" applyNumberFormat="1" applyFont="1" applyFill="1" applyAlignment="1">
      <alignment horizontal="left" vertical="top" wrapText="1"/>
    </xf>
    <xf numFmtId="0" fontId="55" fillId="6" borderId="1" xfId="0" applyFont="1" applyFill="1" applyBorder="1" applyAlignment="1" applyProtection="1">
      <alignment horizontal="center" vertical="top" wrapText="1"/>
      <protection locked="0"/>
    </xf>
    <xf numFmtId="0" fontId="55" fillId="6" borderId="1" xfId="0" applyFont="1" applyFill="1" applyBorder="1" applyAlignment="1" applyProtection="1">
      <alignment horizontal="left" vertical="top" wrapText="1"/>
      <protection locked="0"/>
    </xf>
    <xf numFmtId="0" fontId="20" fillId="4" borderId="1" xfId="0" applyFont="1" applyFill="1" applyBorder="1" applyAlignment="1" applyProtection="1">
      <alignment horizontal="center" vertical="top" wrapText="1"/>
      <protection locked="0"/>
    </xf>
    <xf numFmtId="0" fontId="16" fillId="4" borderId="0" xfId="0" applyFont="1" applyFill="1" applyAlignment="1">
      <alignment horizontal="left" wrapText="1"/>
    </xf>
    <xf numFmtId="0" fontId="55" fillId="6" borderId="1" xfId="0" applyFont="1" applyFill="1" applyBorder="1" applyAlignment="1" applyProtection="1">
      <alignment horizontal="left" vertical="top"/>
      <protection locked="0"/>
    </xf>
    <xf numFmtId="0" fontId="56" fillId="4" borderId="1" xfId="0" applyFont="1" applyFill="1" applyBorder="1" applyAlignment="1" applyProtection="1">
      <alignment horizontal="left" vertical="top" wrapText="1"/>
      <protection locked="0"/>
    </xf>
    <xf numFmtId="0" fontId="57" fillId="4" borderId="1" xfId="0" applyFont="1" applyFill="1" applyBorder="1" applyAlignment="1" applyProtection="1">
      <alignment horizontal="left" vertical="top" wrapText="1"/>
      <protection locked="0"/>
    </xf>
    <xf numFmtId="0" fontId="55" fillId="0" borderId="1" xfId="0" applyFont="1" applyBorder="1" applyAlignment="1" applyProtection="1">
      <alignment horizontal="left" vertical="top" wrapText="1"/>
      <protection locked="0"/>
    </xf>
    <xf numFmtId="0" fontId="58" fillId="0" borderId="1" xfId="0" applyFont="1" applyBorder="1" applyAlignment="1" applyProtection="1">
      <alignment horizontal="left" vertical="top" wrapText="1"/>
      <protection locked="0"/>
    </xf>
    <xf numFmtId="0" fontId="58" fillId="0" borderId="1" xfId="0" applyFont="1" applyBorder="1" applyAlignment="1" applyProtection="1">
      <alignment horizontal="right" vertical="top" wrapText="1"/>
      <protection locked="0"/>
    </xf>
    <xf numFmtId="0" fontId="60" fillId="0" borderId="1" xfId="0" applyFont="1" applyBorder="1" applyAlignment="1" applyProtection="1">
      <alignment horizontal="left" vertical="top" wrapText="1"/>
      <protection locked="0"/>
    </xf>
    <xf numFmtId="0" fontId="58" fillId="6" borderId="1" xfId="0" applyFont="1" applyFill="1" applyBorder="1" applyAlignment="1" applyProtection="1">
      <alignment vertical="top"/>
      <protection locked="0"/>
    </xf>
    <xf numFmtId="0" fontId="56" fillId="0" borderId="1" xfId="0" applyFont="1" applyBorder="1" applyAlignment="1" applyProtection="1">
      <alignment horizontal="left" vertical="top" wrapText="1"/>
      <protection locked="0"/>
    </xf>
    <xf numFmtId="0" fontId="61" fillId="6" borderId="1" xfId="0" applyFont="1" applyFill="1" applyBorder="1" applyAlignment="1" applyProtection="1">
      <alignment horizontal="left" vertical="top" wrapText="1"/>
      <protection locked="0"/>
    </xf>
    <xf numFmtId="0" fontId="61" fillId="6" borderId="1" xfId="0" applyFont="1" applyFill="1" applyBorder="1" applyAlignment="1" applyProtection="1">
      <alignment horizontal="center" vertical="top" wrapText="1"/>
      <protection locked="0"/>
    </xf>
    <xf numFmtId="0" fontId="39" fillId="4" borderId="1" xfId="0" applyFont="1" applyFill="1" applyBorder="1" applyAlignment="1" applyProtection="1">
      <alignment horizontal="left" vertical="top" wrapText="1"/>
      <protection locked="0"/>
    </xf>
    <xf numFmtId="0" fontId="16" fillId="4" borderId="0" xfId="0" applyFont="1" applyFill="1" applyAlignment="1" applyProtection="1">
      <alignment wrapText="1"/>
      <protection locked="0"/>
    </xf>
    <xf numFmtId="49" fontId="16" fillId="4" borderId="0" xfId="0" applyNumberFormat="1" applyFont="1" applyFill="1" applyAlignment="1">
      <alignment horizontal="center" wrapText="1"/>
    </xf>
    <xf numFmtId="0" fontId="56" fillId="4" borderId="1" xfId="0" applyFont="1" applyFill="1" applyBorder="1" applyAlignment="1" applyProtection="1">
      <alignment horizontal="center" vertical="center" wrapText="1"/>
      <protection locked="0"/>
    </xf>
    <xf numFmtId="49" fontId="53" fillId="4" borderId="13" xfId="0" applyNumberFormat="1" applyFont="1" applyFill="1" applyBorder="1" applyAlignment="1">
      <alignment horizontal="right" wrapText="1" indent="10"/>
    </xf>
    <xf numFmtId="49" fontId="49" fillId="4" borderId="2" xfId="0" applyNumberFormat="1" applyFont="1" applyFill="1" applyBorder="1" applyAlignment="1">
      <alignment horizontal="left" wrapText="1"/>
    </xf>
    <xf numFmtId="0" fontId="20" fillId="4" borderId="1" xfId="0" applyFont="1" applyFill="1" applyBorder="1" applyAlignment="1" applyProtection="1">
      <alignment horizontal="center" vertical="center" wrapText="1"/>
      <protection locked="0"/>
    </xf>
    <xf numFmtId="0" fontId="55" fillId="6" borderId="1" xfId="0" applyFont="1" applyFill="1" applyBorder="1" applyAlignment="1" applyProtection="1">
      <alignment horizontal="center" vertical="center" wrapText="1"/>
      <protection locked="0"/>
    </xf>
    <xf numFmtId="0" fontId="20" fillId="4" borderId="2" xfId="0" applyFont="1" applyFill="1" applyBorder="1" applyAlignment="1">
      <alignment horizontal="left" vertical="top" wrapText="1"/>
    </xf>
    <xf numFmtId="0" fontId="15" fillId="4" borderId="0" xfId="0" applyFont="1" applyFill="1" applyAlignment="1">
      <alignment wrapText="1"/>
    </xf>
    <xf numFmtId="0" fontId="62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 applyProtection="1">
      <alignment horizontal="center" vertical="center" wrapText="1"/>
      <protection locked="0"/>
    </xf>
    <xf numFmtId="0" fontId="29" fillId="0" borderId="1" xfId="0" applyFont="1" applyBorder="1" applyAlignment="1" applyProtection="1">
      <alignment horizontal="center" vertical="center" wrapText="1"/>
      <protection locked="0"/>
    </xf>
    <xf numFmtId="4" fontId="20" fillId="3" borderId="1" xfId="0" applyNumberFormat="1" applyFont="1" applyFill="1" applyBorder="1" applyAlignment="1">
      <alignment horizontal="left" vertical="top" wrapText="1"/>
    </xf>
    <xf numFmtId="0" fontId="20" fillId="3" borderId="1" xfId="0" applyFont="1" applyFill="1" applyBorder="1" applyAlignment="1">
      <alignment wrapText="1"/>
    </xf>
    <xf numFmtId="0" fontId="20" fillId="4" borderId="1" xfId="0" applyFont="1" applyFill="1" applyBorder="1" applyAlignment="1">
      <alignment wrapText="1"/>
    </xf>
    <xf numFmtId="0" fontId="68" fillId="0" borderId="0" xfId="0" applyFont="1" applyAlignment="1">
      <alignment horizontal="left" vertical="center" wrapText="1"/>
    </xf>
    <xf numFmtId="4" fontId="68" fillId="0" borderId="0" xfId="0" applyNumberFormat="1" applyFont="1" applyAlignment="1">
      <alignment horizontal="center" vertical="center" wrapText="1"/>
    </xf>
    <xf numFmtId="0" fontId="70" fillId="4" borderId="1" xfId="0" applyFont="1" applyFill="1" applyBorder="1" applyAlignment="1">
      <alignment wrapText="1"/>
    </xf>
    <xf numFmtId="0" fontId="18" fillId="4" borderId="0" xfId="0" applyFont="1" applyFill="1" applyAlignment="1" applyProtection="1">
      <alignment horizontal="left" wrapText="1"/>
      <protection locked="0"/>
    </xf>
    <xf numFmtId="0" fontId="19" fillId="0" borderId="0" xfId="0" applyFont="1" applyAlignment="1">
      <alignment wrapText="1"/>
    </xf>
    <xf numFmtId="0" fontId="14" fillId="4" borderId="0" xfId="0" applyFont="1" applyFill="1" applyAlignment="1" applyProtection="1">
      <alignment wrapText="1"/>
      <protection locked="0"/>
    </xf>
    <xf numFmtId="0" fontId="56" fillId="4" borderId="1" xfId="0" applyFont="1" applyFill="1" applyBorder="1" applyAlignment="1">
      <alignment horizontal="left" vertical="top" wrapText="1"/>
    </xf>
    <xf numFmtId="0" fontId="56" fillId="0" borderId="1" xfId="0" applyFont="1" applyBorder="1" applyAlignment="1">
      <alignment horizontal="left" vertical="top" wrapText="1"/>
    </xf>
    <xf numFmtId="0" fontId="69" fillId="2" borderId="1" xfId="0" applyFont="1" applyFill="1" applyBorder="1" applyAlignment="1">
      <alignment horizontal="left" vertical="top" wrapText="1"/>
    </xf>
    <xf numFmtId="0" fontId="55" fillId="4" borderId="1" xfId="0" applyFont="1" applyFill="1" applyBorder="1" applyAlignment="1" applyProtection="1">
      <alignment horizontal="center" vertical="center" wrapText="1"/>
      <protection locked="0"/>
    </xf>
    <xf numFmtId="0" fontId="55" fillId="4" borderId="1" xfId="0" applyFont="1" applyFill="1" applyBorder="1" applyAlignment="1" applyProtection="1">
      <alignment horizontal="center" vertical="center"/>
      <protection locked="0"/>
    </xf>
    <xf numFmtId="0" fontId="44" fillId="4" borderId="1" xfId="0" applyFont="1" applyFill="1" applyBorder="1" applyAlignment="1" applyProtection="1">
      <alignment horizontal="left" vertical="top" wrapText="1"/>
      <protection locked="0"/>
    </xf>
    <xf numFmtId="4" fontId="20" fillId="7" borderId="1" xfId="0" applyNumberFormat="1" applyFont="1" applyFill="1" applyBorder="1" applyAlignment="1">
      <alignment horizontal="left" vertical="top" wrapText="1"/>
    </xf>
    <xf numFmtId="0" fontId="66" fillId="7" borderId="1" xfId="0" applyFont="1" applyFill="1" applyBorder="1" applyAlignment="1">
      <alignment wrapText="1"/>
    </xf>
    <xf numFmtId="4" fontId="20" fillId="4" borderId="1" xfId="0" applyNumberFormat="1" applyFont="1" applyFill="1" applyBorder="1" applyAlignment="1">
      <alignment horizontal="center" vertical="top" wrapText="1"/>
    </xf>
    <xf numFmtId="0" fontId="13" fillId="4" borderId="1" xfId="0" applyFont="1" applyFill="1" applyBorder="1" applyAlignment="1">
      <alignment horizontal="left" vertical="top" wrapText="1"/>
    </xf>
    <xf numFmtId="4" fontId="13" fillId="4" borderId="1" xfId="0" applyNumberFormat="1" applyFont="1" applyFill="1" applyBorder="1" applyAlignment="1">
      <alignment horizontal="left" vertical="top" wrapText="1"/>
    </xf>
    <xf numFmtId="0" fontId="13" fillId="4" borderId="1" xfId="0" applyFont="1" applyFill="1" applyBorder="1" applyAlignment="1">
      <alignment vertical="top" wrapText="1"/>
    </xf>
    <xf numFmtId="49" fontId="31" fillId="4" borderId="0" xfId="0" applyNumberFormat="1" applyFont="1" applyFill="1" applyAlignment="1">
      <alignment horizontal="left"/>
    </xf>
    <xf numFmtId="0" fontId="0" fillId="0" borderId="13" xfId="0" applyBorder="1" applyAlignment="1">
      <alignment horizontal="left" vertical="top" wrapText="1"/>
    </xf>
    <xf numFmtId="4" fontId="20" fillId="4" borderId="2" xfId="0" applyNumberFormat="1" applyFont="1" applyFill="1" applyBorder="1" applyAlignment="1">
      <alignment horizontal="left" vertical="top" wrapText="1"/>
    </xf>
    <xf numFmtId="0" fontId="12" fillId="4" borderId="1" xfId="0" applyFont="1" applyFill="1" applyBorder="1" applyAlignment="1">
      <alignment horizontal="left" vertical="top" wrapText="1"/>
    </xf>
    <xf numFmtId="0" fontId="11" fillId="4" borderId="1" xfId="0" applyFont="1" applyFill="1" applyBorder="1" applyAlignment="1">
      <alignment horizontal="left" vertical="top" wrapText="1"/>
    </xf>
    <xf numFmtId="0" fontId="10" fillId="4" borderId="1" xfId="0" applyFont="1" applyFill="1" applyBorder="1" applyAlignment="1">
      <alignment horizontal="left" vertical="top" wrapText="1"/>
    </xf>
    <xf numFmtId="0" fontId="72" fillId="0" borderId="1" xfId="0" applyFont="1" applyBorder="1" applyAlignment="1">
      <alignment horizontal="center" vertical="center" wrapText="1"/>
    </xf>
    <xf numFmtId="0" fontId="58" fillId="4" borderId="1" xfId="0" applyFont="1" applyFill="1" applyBorder="1" applyAlignment="1" applyProtection="1">
      <alignment horizontal="left" vertical="top" wrapText="1"/>
      <protection locked="0"/>
    </xf>
    <xf numFmtId="0" fontId="58" fillId="4" borderId="1" xfId="0" applyFont="1" applyFill="1" applyBorder="1" applyAlignment="1" applyProtection="1">
      <alignment horizontal="right" vertical="top" wrapText="1"/>
      <protection locked="0"/>
    </xf>
    <xf numFmtId="0" fontId="55" fillId="4" borderId="1" xfId="0" applyFont="1" applyFill="1" applyBorder="1" applyAlignment="1" applyProtection="1">
      <alignment horizontal="left" vertical="top" wrapText="1"/>
      <protection locked="0"/>
    </xf>
    <xf numFmtId="0" fontId="29" fillId="0" borderId="4" xfId="0" applyFont="1" applyBorder="1" applyAlignment="1" applyProtection="1">
      <alignment horizontal="center" vertical="center" wrapText="1"/>
      <protection locked="0"/>
    </xf>
    <xf numFmtId="0" fontId="9" fillId="4" borderId="1" xfId="0" applyFont="1" applyFill="1" applyBorder="1" applyAlignment="1">
      <alignment horizontal="left" vertical="top" wrapText="1"/>
    </xf>
    <xf numFmtId="0" fontId="9" fillId="4" borderId="1" xfId="0" applyFont="1" applyFill="1" applyBorder="1" applyAlignment="1">
      <alignment vertical="top" wrapText="1"/>
    </xf>
    <xf numFmtId="0" fontId="8" fillId="4" borderId="1" xfId="0" applyFont="1" applyFill="1" applyBorder="1" applyAlignment="1">
      <alignment horizontal="left" vertical="top" wrapText="1"/>
    </xf>
    <xf numFmtId="0" fontId="66" fillId="4" borderId="2" xfId="0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horizontal="left" vertical="top" wrapText="1"/>
    </xf>
    <xf numFmtId="4" fontId="7" fillId="4" borderId="1" xfId="0" applyNumberFormat="1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vertical="top" wrapText="1"/>
    </xf>
    <xf numFmtId="0" fontId="29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top" wrapText="1"/>
    </xf>
    <xf numFmtId="0" fontId="66" fillId="4" borderId="1" xfId="0" applyFont="1" applyFill="1" applyBorder="1" applyAlignment="1">
      <alignment horizontal="left" vertical="top" wrapText="1"/>
    </xf>
    <xf numFmtId="0" fontId="66" fillId="4" borderId="0" xfId="0" applyFont="1" applyFill="1" applyAlignment="1">
      <alignment wrapText="1"/>
    </xf>
    <xf numFmtId="0" fontId="0" fillId="4" borderId="1" xfId="0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top" wrapText="1"/>
    </xf>
    <xf numFmtId="0" fontId="66" fillId="4" borderId="1" xfId="0" applyFont="1" applyFill="1" applyBorder="1" applyAlignment="1">
      <alignment vertical="top" wrapText="1"/>
    </xf>
    <xf numFmtId="0" fontId="39" fillId="3" borderId="6" xfId="0" applyFont="1" applyFill="1" applyBorder="1" applyAlignment="1">
      <alignment horizontal="right" vertical="center" wrapText="1"/>
    </xf>
    <xf numFmtId="0" fontId="75" fillId="4" borderId="1" xfId="0" applyFont="1" applyFill="1" applyBorder="1" applyAlignment="1">
      <alignment horizontal="left" vertical="top" wrapText="1"/>
    </xf>
    <xf numFmtId="0" fontId="20" fillId="3" borderId="5" xfId="0" applyFont="1" applyFill="1" applyBorder="1" applyAlignment="1">
      <alignment wrapText="1"/>
    </xf>
    <xf numFmtId="0" fontId="4" fillId="4" borderId="1" xfId="0" applyFont="1" applyFill="1" applyBorder="1" applyAlignment="1">
      <alignment horizontal="left" vertical="top" wrapText="1"/>
    </xf>
    <xf numFmtId="0" fontId="39" fillId="3" borderId="4" xfId="0" applyFont="1" applyFill="1" applyBorder="1" applyAlignment="1">
      <alignment horizontal="right" vertical="center" wrapText="1"/>
    </xf>
    <xf numFmtId="8" fontId="0" fillId="4" borderId="1" xfId="0" applyNumberFormat="1" applyFill="1" applyBorder="1" applyAlignment="1">
      <alignment horizontal="center" vertical="center" wrapText="1"/>
    </xf>
    <xf numFmtId="0" fontId="20" fillId="0" borderId="1" xfId="0" applyFont="1" applyBorder="1" applyAlignment="1" applyProtection="1">
      <alignment horizontal="center" vertical="center" wrapText="1"/>
      <protection locked="0"/>
    </xf>
    <xf numFmtId="0" fontId="66" fillId="4" borderId="1" xfId="0" applyFont="1" applyFill="1" applyBorder="1" applyAlignment="1">
      <alignment wrapText="1"/>
    </xf>
    <xf numFmtId="0" fontId="3" fillId="4" borderId="1" xfId="0" applyFont="1" applyFill="1" applyBorder="1" applyAlignment="1">
      <alignment horizontal="left" vertical="top" wrapText="1"/>
    </xf>
    <xf numFmtId="0" fontId="20" fillId="4" borderId="1" xfId="0" applyFont="1" applyFill="1" applyBorder="1" applyAlignment="1">
      <alignment horizontal="center" vertical="center" wrapText="1"/>
    </xf>
    <xf numFmtId="4" fontId="77" fillId="4" borderId="1" xfId="0" applyNumberFormat="1" applyFont="1" applyFill="1" applyBorder="1" applyAlignment="1">
      <alignment horizontal="left" vertical="top" wrapText="1"/>
    </xf>
    <xf numFmtId="0" fontId="0" fillId="4" borderId="0" xfId="0" applyFill="1" applyAlignment="1">
      <alignment vertical="center" wrapText="1"/>
    </xf>
    <xf numFmtId="0" fontId="48" fillId="6" borderId="4" xfId="0" applyFont="1" applyFill="1" applyBorder="1" applyAlignment="1">
      <alignment horizontal="left" vertical="center" wrapText="1"/>
    </xf>
    <xf numFmtId="0" fontId="48" fillId="6" borderId="6" xfId="0" applyFont="1" applyFill="1" applyBorder="1" applyAlignment="1">
      <alignment horizontal="left" vertical="center" wrapText="1"/>
    </xf>
    <xf numFmtId="0" fontId="48" fillId="6" borderId="5" xfId="0" applyFont="1" applyFill="1" applyBorder="1" applyAlignment="1">
      <alignment horizontal="left" vertical="center" wrapText="1"/>
    </xf>
    <xf numFmtId="0" fontId="43" fillId="4" borderId="4" xfId="0" applyFont="1" applyFill="1" applyBorder="1" applyAlignment="1">
      <alignment horizontal="left" vertical="top" wrapText="1"/>
    </xf>
    <xf numFmtId="0" fontId="43" fillId="4" borderId="6" xfId="0" applyFont="1" applyFill="1" applyBorder="1" applyAlignment="1">
      <alignment horizontal="left" vertical="top" wrapText="1"/>
    </xf>
    <xf numFmtId="0" fontId="43" fillId="4" borderId="5" xfId="0" applyFont="1" applyFill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left" vertical="top" wrapText="1"/>
    </xf>
    <xf numFmtId="164" fontId="0" fillId="4" borderId="0" xfId="0" applyNumberFormat="1" applyFill="1" applyAlignment="1">
      <alignment wrapText="1"/>
    </xf>
    <xf numFmtId="2" fontId="0" fillId="4" borderId="1" xfId="0" applyNumberFormat="1" applyFill="1" applyBorder="1" applyAlignment="1">
      <alignment horizontal="center" vertical="center" wrapText="1"/>
    </xf>
    <xf numFmtId="0" fontId="29" fillId="2" borderId="1" xfId="0" applyFont="1" applyFill="1" applyBorder="1" applyAlignment="1" applyProtection="1">
      <alignment horizontal="center" vertical="center" wrapText="1"/>
      <protection locked="0"/>
    </xf>
    <xf numFmtId="0" fontId="20" fillId="4" borderId="2" xfId="0" applyFont="1" applyFill="1" applyBorder="1" applyAlignment="1">
      <alignment horizontal="left" vertical="top" wrapText="1"/>
    </xf>
    <xf numFmtId="0" fontId="20" fillId="4" borderId="1" xfId="0" applyFont="1" applyFill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1" fillId="4" borderId="1" xfId="0" applyNumberFormat="1" applyFont="1" applyFill="1" applyBorder="1" applyAlignment="1">
      <alignment horizontal="left" vertical="top" wrapText="1"/>
    </xf>
    <xf numFmtId="0" fontId="2" fillId="4" borderId="1" xfId="0" applyNumberFormat="1" applyFont="1" applyFill="1" applyBorder="1" applyAlignment="1">
      <alignment horizontal="left" vertical="top" wrapText="1"/>
    </xf>
    <xf numFmtId="0" fontId="20" fillId="4" borderId="1" xfId="0" applyNumberFormat="1" applyFont="1" applyFill="1" applyBorder="1" applyAlignment="1">
      <alignment horizontal="left" vertical="top" wrapText="1"/>
    </xf>
    <xf numFmtId="4" fontId="2" fillId="4" borderId="1" xfId="0" applyNumberFormat="1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vertical="top" wrapText="1"/>
    </xf>
    <xf numFmtId="0" fontId="25" fillId="2" borderId="3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49" fontId="28" fillId="4" borderId="0" xfId="0" applyNumberFormat="1" applyFont="1" applyFill="1" applyAlignment="1">
      <alignment horizontal="left" vertical="top" wrapText="1"/>
    </xf>
    <xf numFmtId="0" fontId="24" fillId="4" borderId="0" xfId="0" applyFont="1" applyFill="1" applyAlignment="1">
      <alignment horizontal="left" wrapText="1"/>
    </xf>
    <xf numFmtId="0" fontId="29" fillId="2" borderId="1" xfId="0" applyFont="1" applyFill="1" applyBorder="1" applyAlignment="1">
      <alignment horizontal="center" vertical="center" wrapText="1"/>
    </xf>
    <xf numFmtId="0" fontId="25" fillId="4" borderId="9" xfId="0" applyFont="1" applyFill="1" applyBorder="1" applyAlignment="1">
      <alignment horizontal="left" wrapText="1"/>
    </xf>
    <xf numFmtId="49" fontId="19" fillId="4" borderId="0" xfId="0" applyNumberFormat="1" applyFont="1" applyFill="1" applyAlignment="1" applyProtection="1">
      <alignment horizontal="left" vertical="top" wrapText="1"/>
      <protection locked="0"/>
    </xf>
    <xf numFmtId="0" fontId="19" fillId="0" borderId="0" xfId="0" applyFont="1" applyAlignment="1">
      <alignment wrapText="1"/>
    </xf>
    <xf numFmtId="0" fontId="18" fillId="4" borderId="0" xfId="0" applyFont="1" applyFill="1" applyAlignment="1" applyProtection="1">
      <alignment horizontal="left" wrapText="1"/>
      <protection locked="0"/>
    </xf>
    <xf numFmtId="0" fontId="29" fillId="2" borderId="1" xfId="0" applyFont="1" applyFill="1" applyBorder="1" applyAlignment="1" applyProtection="1">
      <alignment horizontal="center" vertical="center" wrapText="1"/>
      <protection locked="0"/>
    </xf>
    <xf numFmtId="49" fontId="16" fillId="4" borderId="0" xfId="0" applyNumberFormat="1" applyFont="1" applyFill="1" applyAlignment="1">
      <alignment horizontal="center" wrapText="1"/>
    </xf>
    <xf numFmtId="0" fontId="18" fillId="3" borderId="4" xfId="0" applyFont="1" applyFill="1" applyBorder="1" applyAlignment="1" applyProtection="1">
      <alignment horizontal="center" vertical="center" wrapText="1"/>
      <protection locked="0"/>
    </xf>
    <xf numFmtId="0" fontId="18" fillId="3" borderId="6" xfId="0" applyFont="1" applyFill="1" applyBorder="1" applyAlignment="1" applyProtection="1">
      <alignment horizontal="center" vertical="center" wrapText="1"/>
      <protection locked="0"/>
    </xf>
    <xf numFmtId="0" fontId="18" fillId="3" borderId="5" xfId="0" applyFont="1" applyFill="1" applyBorder="1" applyAlignment="1" applyProtection="1">
      <alignment horizontal="center" vertical="center" wrapText="1"/>
      <protection locked="0"/>
    </xf>
    <xf numFmtId="0" fontId="29" fillId="3" borderId="4" xfId="0" applyFont="1" applyFill="1" applyBorder="1" applyAlignment="1" applyProtection="1">
      <alignment horizontal="center" vertical="center" wrapText="1"/>
      <protection locked="0"/>
    </xf>
    <xf numFmtId="0" fontId="29" fillId="3" borderId="6" xfId="0" applyFont="1" applyFill="1" applyBorder="1" applyAlignment="1" applyProtection="1">
      <alignment horizontal="center" vertical="center" wrapText="1"/>
      <protection locked="0"/>
    </xf>
    <xf numFmtId="0" fontId="29" fillId="3" borderId="5" xfId="0" applyFont="1" applyFill="1" applyBorder="1" applyAlignment="1" applyProtection="1">
      <alignment horizontal="center" vertical="center" wrapText="1"/>
      <protection locked="0"/>
    </xf>
    <xf numFmtId="0" fontId="29" fillId="2" borderId="2" xfId="0" applyFont="1" applyFill="1" applyBorder="1" applyAlignment="1" applyProtection="1">
      <alignment horizontal="center" vertical="center" wrapText="1"/>
      <protection locked="0"/>
    </xf>
    <xf numFmtId="0" fontId="29" fillId="2" borderId="3" xfId="0" applyFont="1" applyFill="1" applyBorder="1" applyAlignment="1" applyProtection="1">
      <alignment horizontal="center" vertical="center" wrapText="1"/>
      <protection locked="0"/>
    </xf>
    <xf numFmtId="0" fontId="18" fillId="2" borderId="1" xfId="0" applyFont="1" applyFill="1" applyBorder="1" applyAlignment="1" applyProtection="1">
      <alignment horizontal="center" vertical="center" wrapText="1"/>
      <protection locked="0"/>
    </xf>
    <xf numFmtId="0" fontId="18" fillId="2" borderId="2" xfId="0" applyFont="1" applyFill="1" applyBorder="1" applyAlignment="1" applyProtection="1">
      <alignment horizontal="center" vertical="center" wrapText="1"/>
      <protection locked="0"/>
    </xf>
    <xf numFmtId="0" fontId="18" fillId="2" borderId="3" xfId="0" applyFont="1" applyFill="1" applyBorder="1" applyAlignment="1" applyProtection="1">
      <alignment horizontal="center" vertical="center" wrapText="1"/>
      <protection locked="0"/>
    </xf>
    <xf numFmtId="0" fontId="18" fillId="2" borderId="11" xfId="0" applyFont="1" applyFill="1" applyBorder="1" applyAlignment="1" applyProtection="1">
      <alignment horizontal="center" vertical="center" wrapText="1"/>
      <protection locked="0"/>
    </xf>
    <xf numFmtId="0" fontId="18" fillId="2" borderId="12" xfId="0" applyFont="1" applyFill="1" applyBorder="1" applyAlignment="1" applyProtection="1">
      <alignment horizontal="center" vertical="center" wrapText="1"/>
      <protection locked="0"/>
    </xf>
    <xf numFmtId="0" fontId="18" fillId="2" borderId="8" xfId="0" applyFont="1" applyFill="1" applyBorder="1" applyAlignment="1" applyProtection="1">
      <alignment horizontal="center" vertical="center" wrapText="1"/>
      <protection locked="0"/>
    </xf>
    <xf numFmtId="0" fontId="18" fillId="2" borderId="7" xfId="0" applyFont="1" applyFill="1" applyBorder="1" applyAlignment="1" applyProtection="1">
      <alignment horizontal="center" vertical="center" wrapText="1"/>
      <protection locked="0"/>
    </xf>
    <xf numFmtId="0" fontId="20" fillId="0" borderId="4" xfId="0" applyFont="1" applyBorder="1" applyAlignment="1" applyProtection="1">
      <alignment horizontal="left" vertical="top" wrapText="1"/>
      <protection locked="0"/>
    </xf>
    <xf numFmtId="0" fontId="20" fillId="0" borderId="5" xfId="0" applyFont="1" applyBorder="1" applyAlignment="1" applyProtection="1">
      <alignment horizontal="left" vertical="top" wrapText="1"/>
      <protection locked="0"/>
    </xf>
    <xf numFmtId="0" fontId="20" fillId="0" borderId="4" xfId="0" applyFont="1" applyBorder="1" applyAlignment="1" applyProtection="1">
      <alignment horizontal="center" vertical="top" wrapText="1"/>
      <protection locked="0"/>
    </xf>
    <xf numFmtId="0" fontId="20" fillId="0" borderId="5" xfId="0" applyFont="1" applyBorder="1" applyAlignment="1" applyProtection="1">
      <alignment horizontal="center" vertical="top" wrapText="1"/>
      <protection locked="0"/>
    </xf>
    <xf numFmtId="0" fontId="0" fillId="0" borderId="5" xfId="0" applyBorder="1" applyAlignment="1">
      <alignment horizontal="center" vertical="top" wrapText="1"/>
    </xf>
    <xf numFmtId="0" fontId="20" fillId="0" borderId="4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horizontal="left" wrapText="1"/>
    </xf>
    <xf numFmtId="0" fontId="20" fillId="4" borderId="4" xfId="0" applyFont="1" applyFill="1" applyBorder="1" applyAlignment="1">
      <alignment horizontal="left" vertical="center" wrapText="1"/>
    </xf>
    <xf numFmtId="0" fontId="21" fillId="4" borderId="6" xfId="0" applyFont="1" applyFill="1" applyBorder="1" applyAlignment="1">
      <alignment horizontal="left" vertical="center" wrapText="1"/>
    </xf>
    <xf numFmtId="0" fontId="21" fillId="4" borderId="5" xfId="0" applyFont="1" applyFill="1" applyBorder="1" applyAlignment="1">
      <alignment horizontal="left" vertical="center" wrapText="1"/>
    </xf>
    <xf numFmtId="0" fontId="28" fillId="4" borderId="0" xfId="0" applyFont="1" applyFill="1" applyAlignment="1">
      <alignment horizontal="left" vertical="top" wrapText="1"/>
    </xf>
    <xf numFmtId="0" fontId="24" fillId="4" borderId="9" xfId="0" applyFont="1" applyFill="1" applyBorder="1" applyAlignment="1">
      <alignment horizontal="left" wrapText="1"/>
    </xf>
    <xf numFmtId="0" fontId="24" fillId="2" borderId="2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left" vertical="top" wrapText="1"/>
    </xf>
    <xf numFmtId="0" fontId="0" fillId="4" borderId="13" xfId="0" applyFill="1" applyBorder="1" applyAlignment="1">
      <alignment horizontal="left" vertical="top" wrapText="1"/>
    </xf>
    <xf numFmtId="0" fontId="0" fillId="4" borderId="3" xfId="0" applyFill="1" applyBorder="1" applyAlignment="1">
      <alignment horizontal="left" vertical="top" wrapText="1"/>
    </xf>
    <xf numFmtId="0" fontId="76" fillId="2" borderId="4" xfId="0" applyFont="1" applyFill="1" applyBorder="1" applyAlignment="1" applyProtection="1">
      <alignment horizontal="center" wrapText="1"/>
      <protection locked="0"/>
    </xf>
    <xf numFmtId="0" fontId="76" fillId="2" borderId="6" xfId="0" applyFont="1" applyFill="1" applyBorder="1" applyAlignment="1" applyProtection="1">
      <alignment horizontal="center" wrapText="1"/>
      <protection locked="0"/>
    </xf>
    <xf numFmtId="0" fontId="76" fillId="2" borderId="5" xfId="0" applyFont="1" applyFill="1" applyBorder="1" applyAlignment="1" applyProtection="1">
      <alignment horizontal="center" wrapText="1"/>
      <protection locked="0"/>
    </xf>
    <xf numFmtId="0" fontId="76" fillId="2" borderId="4" xfId="0" applyFont="1" applyFill="1" applyBorder="1" applyAlignment="1">
      <alignment horizontal="center" wrapText="1"/>
    </xf>
    <xf numFmtId="0" fontId="76" fillId="2" borderId="6" xfId="0" applyFont="1" applyFill="1" applyBorder="1" applyAlignment="1">
      <alignment horizontal="center" wrapText="1"/>
    </xf>
    <xf numFmtId="0" fontId="76" fillId="2" borderId="5" xfId="0" applyFont="1" applyFill="1" applyBorder="1" applyAlignment="1">
      <alignment horizontal="center" wrapText="1"/>
    </xf>
    <xf numFmtId="0" fontId="29" fillId="0" borderId="9" xfId="0" applyFont="1" applyBorder="1" applyAlignment="1" applyProtection="1">
      <alignment horizontal="left" wrapText="1"/>
      <protection locked="0"/>
    </xf>
    <xf numFmtId="0" fontId="20" fillId="4" borderId="4" xfId="0" applyFont="1" applyFill="1" applyBorder="1" applyAlignment="1" applyProtection="1">
      <alignment horizontal="left" vertical="top" wrapText="1"/>
      <protection locked="0"/>
    </xf>
    <xf numFmtId="0" fontId="20" fillId="4" borderId="6" xfId="0" applyFont="1" applyFill="1" applyBorder="1" applyAlignment="1" applyProtection="1">
      <alignment horizontal="left" vertical="top" wrapText="1"/>
      <protection locked="0"/>
    </xf>
    <xf numFmtId="0" fontId="20" fillId="4" borderId="5" xfId="0" applyFont="1" applyFill="1" applyBorder="1" applyAlignment="1" applyProtection="1">
      <alignment horizontal="left" vertical="top" wrapText="1"/>
      <protection locked="0"/>
    </xf>
    <xf numFmtId="49" fontId="18" fillId="4" borderId="9" xfId="0" applyNumberFormat="1" applyFont="1" applyFill="1" applyBorder="1" applyAlignment="1" applyProtection="1">
      <alignment horizontal="left" wrapText="1"/>
      <protection locked="0"/>
    </xf>
    <xf numFmtId="49" fontId="18" fillId="2" borderId="11" xfId="0" applyNumberFormat="1" applyFont="1" applyFill="1" applyBorder="1" applyAlignment="1" applyProtection="1">
      <alignment horizontal="left" wrapText="1"/>
      <protection locked="0"/>
    </xf>
    <xf numFmtId="49" fontId="18" fillId="2" borderId="14" xfId="0" applyNumberFormat="1" applyFont="1" applyFill="1" applyBorder="1" applyAlignment="1" applyProtection="1">
      <alignment horizontal="left" wrapText="1"/>
      <protection locked="0"/>
    </xf>
    <xf numFmtId="49" fontId="18" fillId="2" borderId="12" xfId="0" applyNumberFormat="1" applyFont="1" applyFill="1" applyBorder="1" applyAlignment="1" applyProtection="1">
      <alignment horizontal="left" wrapText="1"/>
      <protection locked="0"/>
    </xf>
    <xf numFmtId="49" fontId="18" fillId="2" borderId="8" xfId="0" applyNumberFormat="1" applyFont="1" applyFill="1" applyBorder="1" applyAlignment="1" applyProtection="1">
      <alignment horizontal="left" wrapText="1"/>
      <protection locked="0"/>
    </xf>
    <xf numFmtId="49" fontId="18" fillId="2" borderId="9" xfId="0" applyNumberFormat="1" applyFont="1" applyFill="1" applyBorder="1" applyAlignment="1" applyProtection="1">
      <alignment horizontal="left" wrapText="1"/>
      <protection locked="0"/>
    </xf>
    <xf numFmtId="49" fontId="18" fillId="2" borderId="7" xfId="0" applyNumberFormat="1" applyFont="1" applyFill="1" applyBorder="1" applyAlignment="1" applyProtection="1">
      <alignment horizontal="left" wrapText="1"/>
      <protection locked="0"/>
    </xf>
    <xf numFmtId="49" fontId="42" fillId="4" borderId="0" xfId="0" applyNumberFormat="1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9" fillId="4" borderId="9" xfId="0" applyFont="1" applyFill="1" applyBorder="1" applyAlignment="1">
      <alignment horizontal="left" wrapText="1"/>
    </xf>
    <xf numFmtId="0" fontId="29" fillId="2" borderId="11" xfId="0" applyFont="1" applyFill="1" applyBorder="1" applyAlignment="1">
      <alignment horizontal="center" vertical="top" wrapText="1"/>
    </xf>
    <xf numFmtId="0" fontId="0" fillId="0" borderId="14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12" fillId="4" borderId="2" xfId="0" applyFont="1" applyFill="1" applyBorder="1" applyAlignment="1">
      <alignment horizontal="left" vertical="top" wrapText="1"/>
    </xf>
    <xf numFmtId="0" fontId="12" fillId="4" borderId="13" xfId="0" applyFont="1" applyFill="1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39" fillId="3" borderId="4" xfId="0" applyFont="1" applyFill="1" applyBorder="1" applyAlignment="1">
      <alignment horizontal="right" vertical="center" wrapText="1"/>
    </xf>
    <xf numFmtId="0" fontId="39" fillId="3" borderId="6" xfId="0" applyFont="1" applyFill="1" applyBorder="1" applyAlignment="1">
      <alignment horizontal="right" vertical="center" wrapText="1"/>
    </xf>
    <xf numFmtId="0" fontId="39" fillId="3" borderId="5" xfId="0" applyFont="1" applyFill="1" applyBorder="1" applyAlignment="1">
      <alignment horizontal="right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6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3" xfId="0" applyBorder="1" applyAlignment="1">
      <alignment horizontal="center" vertical="top" wrapText="1"/>
    </xf>
    <xf numFmtId="0" fontId="20" fillId="4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20" fillId="4" borderId="13" xfId="0" applyFont="1" applyFill="1" applyBorder="1" applyAlignment="1">
      <alignment horizontal="left" vertical="top" wrapText="1"/>
    </xf>
    <xf numFmtId="0" fontId="20" fillId="4" borderId="3" xfId="0" applyFont="1" applyFill="1" applyBorder="1" applyAlignment="1">
      <alignment horizontal="left" vertical="top" wrapText="1"/>
    </xf>
    <xf numFmtId="0" fontId="67" fillId="7" borderId="4" xfId="0" applyFont="1" applyFill="1" applyBorder="1" applyAlignment="1">
      <alignment horizontal="right" vertical="center" wrapText="1"/>
    </xf>
    <xf numFmtId="0" fontId="67" fillId="7" borderId="6" xfId="0" applyFont="1" applyFill="1" applyBorder="1" applyAlignment="1">
      <alignment horizontal="right" vertical="center" wrapText="1"/>
    </xf>
    <xf numFmtId="0" fontId="67" fillId="7" borderId="5" xfId="0" applyFont="1" applyFill="1" applyBorder="1" applyAlignment="1">
      <alignment horizontal="right" vertical="center" wrapText="1"/>
    </xf>
    <xf numFmtId="0" fontId="39" fillId="3" borderId="1" xfId="0" applyFont="1" applyFill="1" applyBorder="1" applyAlignment="1">
      <alignment horizontal="right" vertical="center" wrapText="1"/>
    </xf>
    <xf numFmtId="0" fontId="0" fillId="0" borderId="9" xfId="0" applyBorder="1" applyAlignment="1">
      <alignment horizontal="left" wrapText="1"/>
    </xf>
    <xf numFmtId="0" fontId="24" fillId="0" borderId="9" xfId="0" applyFont="1" applyBorder="1" applyAlignment="1">
      <alignment horizontal="left" wrapText="1"/>
    </xf>
    <xf numFmtId="49" fontId="45" fillId="4" borderId="0" xfId="0" applyNumberFormat="1" applyFont="1" applyFill="1" applyAlignment="1">
      <alignment horizontal="left" vertical="top" wrapText="1"/>
    </xf>
    <xf numFmtId="0" fontId="0" fillId="4" borderId="4" xfId="0" applyFill="1" applyBorder="1" applyAlignment="1">
      <alignment horizontal="left" vertical="center" wrapText="1"/>
    </xf>
    <xf numFmtId="0" fontId="34" fillId="4" borderId="1" xfId="0" applyFont="1" applyFill="1" applyBorder="1" applyAlignment="1">
      <alignment horizontal="left" vertical="center" wrapText="1"/>
    </xf>
    <xf numFmtId="0" fontId="43" fillId="4" borderId="4" xfId="0" applyFont="1" applyFill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43" fillId="4" borderId="6" xfId="0" applyFont="1" applyFill="1" applyBorder="1" applyAlignment="1">
      <alignment horizontal="left" vertical="top" wrapText="1"/>
    </xf>
    <xf numFmtId="0" fontId="43" fillId="4" borderId="5" xfId="0" applyFont="1" applyFill="1" applyBorder="1" applyAlignment="1">
      <alignment horizontal="left" vertical="top" wrapText="1"/>
    </xf>
    <xf numFmtId="0" fontId="33" fillId="0" borderId="0" xfId="0" applyFont="1" applyAlignment="1">
      <alignment horizontal="left" wrapText="1"/>
    </xf>
    <xf numFmtId="4" fontId="33" fillId="2" borderId="4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48" fillId="6" borderId="4" xfId="0" applyFont="1" applyFill="1" applyBorder="1" applyAlignment="1">
      <alignment horizontal="left" vertical="center" wrapText="1"/>
    </xf>
    <xf numFmtId="0" fontId="48" fillId="6" borderId="6" xfId="0" applyFont="1" applyFill="1" applyBorder="1" applyAlignment="1">
      <alignment horizontal="left" vertical="center" wrapText="1"/>
    </xf>
    <xf numFmtId="0" fontId="48" fillId="6" borderId="5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33" fillId="2" borderId="1" xfId="0" applyFont="1" applyFill="1" applyBorder="1" applyAlignment="1">
      <alignment horizontal="center" vertical="center" wrapText="1"/>
    </xf>
    <xf numFmtId="49" fontId="28" fillId="4" borderId="13" xfId="0" applyNumberFormat="1" applyFont="1" applyFill="1" applyBorder="1" applyAlignment="1">
      <alignment horizontal="center" vertical="center" wrapText="1"/>
    </xf>
  </cellXfs>
  <cellStyles count="1">
    <cellStyle name="Normalno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Calibri"/>
        <scheme val="minor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C556C29E-E548-49E6-A6CB-D1F3E50C4456@gigaset.lan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1666873</xdr:colOff>
      <xdr:row>1</xdr:row>
      <xdr:rowOff>1312067</xdr:rowOff>
    </xdr:from>
    <xdr:to>
      <xdr:col>1</xdr:col>
      <xdr:colOff>10632280</xdr:colOff>
      <xdr:row>1</xdr:row>
      <xdr:rowOff>2416969</xdr:rowOff>
    </xdr:to>
    <xdr:pic>
      <xdr:nvPicPr>
        <xdr:cNvPr id="2" name="C2E17ABF-2315-42BE-9D5C-A0E5B43E452F" descr="cid:C556C29E-E548-49E6-A6CB-D1F3E50C4456@gigaset.la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397" t="43318" r="11160" b="37242"/>
        <a:stretch>
          <a:fillRect/>
        </a:stretch>
      </xdr:blipFill>
      <xdr:spPr bwMode="auto">
        <a:xfrm>
          <a:off x="2274092" y="1502567"/>
          <a:ext cx="8965407" cy="11049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/Users/Korisnik/AppData/Local/Microsoft/Windows/INetCache/Content.Outlook/J0V7DBR4/Users/Danijela/AppData/Local/Microsoft/Windows/INetCache/Content.Outlook/KG18GFK1/Smjernice_GP_zupanije_2016_komentari_revizija_080518.xlsx?B3482E87" TargetMode="External"/><Relationship Id="rId1" Type="http://schemas.openxmlformats.org/officeDocument/2006/relationships/externalLinkPath" Target="file:///\\B3482E87\Smjernice_GP_zupanije_2016_komentari_revizija_0805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isnik/AppData/Local/Microsoft/Windows/INetCache/Content.Outlook/J0V7DBR4/Users/Danijela/AppData/Local/Microsoft/Windows/INetCache/Content.Outlook/KG18GFK1/GP_parkovi_2018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isnik/AppData/Local/Microsoft/Windows/INetCache/Content.Outlook/J0V7DBR4/Users/Danijela/AppData/Local/Microsoft/Windows/INetCache/Content.Outlook/KG18GFK1/Smjernice%20za%20GP_NPPP20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slovnica"/>
      <sheetName val="1_izrada_programa A4"/>
      <sheetName val="2_Javna_ustanova"/>
      <sheetName val="1_Procjena_stanja"/>
      <sheetName val="3_Aktivnosti (1)"/>
      <sheetName val="3_Aktivnosti (2)"/>
      <sheetName val="4_Projekti"/>
      <sheetName val="5_cjenik i KO"/>
      <sheetName val="6_opis"/>
      <sheetName val="7_dodatak"/>
      <sheetName val="_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4">
          <cell r="A4" t="str">
            <v>A</v>
          </cell>
        </row>
        <row r="5">
          <cell r="A5" t="str">
            <v>B</v>
          </cell>
        </row>
        <row r="6">
          <cell r="A6" t="str">
            <v>C</v>
          </cell>
        </row>
        <row r="7">
          <cell r="A7" t="str">
            <v>D</v>
          </cell>
        </row>
        <row r="8">
          <cell r="A8" t="str">
            <v>E</v>
          </cell>
        </row>
        <row r="11">
          <cell r="A11" t="str">
            <v xml:space="preserve">da   </v>
          </cell>
        </row>
        <row r="12">
          <cell r="A12" t="str">
            <v>ne</v>
          </cell>
        </row>
        <row r="15">
          <cell r="A15" t="str">
            <v>Na neodređeno, puno radno vrijeme</v>
          </cell>
        </row>
        <row r="16">
          <cell r="A16" t="str">
            <v>Na neodređeno, pola radnog vremena</v>
          </cell>
        </row>
        <row r="17">
          <cell r="A17" t="str">
            <v>Na određeno, puno radno vrijeme</v>
          </cell>
        </row>
        <row r="18">
          <cell r="A18" t="str">
            <v>Na određeno, pola radnog vremena</v>
          </cell>
        </row>
        <row r="19">
          <cell r="A19" t="str">
            <v>Stručno osposobljavanje bez zasnivanja radnog odnosa</v>
          </cell>
        </row>
        <row r="20">
          <cell r="A20" t="str">
            <v xml:space="preserve">Ostalo </v>
          </cell>
        </row>
        <row r="23">
          <cell r="A23" t="str">
            <v>Vlasništvo JU</v>
          </cell>
        </row>
        <row r="24">
          <cell r="A24" t="str">
            <v>Unajmljena nekretnina</v>
          </cell>
        </row>
        <row r="25">
          <cell r="A25" t="str">
            <v>Pravo korištenja na nekretnini</v>
          </cell>
        </row>
        <row r="26">
          <cell r="A26" t="str">
            <v>Drugo</v>
          </cell>
        </row>
        <row r="29">
          <cell r="A29" t="str">
            <v>Vlasništvo JU</v>
          </cell>
        </row>
        <row r="30">
          <cell r="A30" t="str">
            <v>Leasing</v>
          </cell>
        </row>
        <row r="31">
          <cell r="A31" t="str">
            <v>Drugo</v>
          </cell>
        </row>
        <row r="34">
          <cell r="A34">
            <v>1</v>
          </cell>
        </row>
        <row r="35">
          <cell r="A35">
            <v>2</v>
          </cell>
        </row>
        <row r="36">
          <cell r="A36">
            <v>3</v>
          </cell>
        </row>
        <row r="39">
          <cell r="A39" t="str">
            <v>A</v>
          </cell>
        </row>
        <row r="40">
          <cell r="A40" t="str">
            <v>B</v>
          </cell>
        </row>
        <row r="41">
          <cell r="A41" t="str">
            <v>C</v>
          </cell>
        </row>
        <row r="42">
          <cell r="A42" t="str">
            <v>D</v>
          </cell>
        </row>
        <row r="43">
          <cell r="A43" t="str">
            <v>E</v>
          </cell>
        </row>
        <row r="44">
          <cell r="A44" t="str">
            <v>F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slovnica"/>
      <sheetName val="1_Izrada_programa"/>
      <sheetName val="2_Javna_ustanova"/>
      <sheetName val="3_Ocjena_stanja_područja"/>
      <sheetName val="4_Ocjena_provedbe_PU"/>
      <sheetName val="5_Aktivnosti"/>
      <sheetName val="6  Istraživanja i monitoring"/>
      <sheetName val="7_Projekti"/>
      <sheetName val="8_Cjenik i KO"/>
      <sheetName val="_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 t="str">
            <v xml:space="preserve">da   </v>
          </cell>
        </row>
        <row r="5">
          <cell r="A5" t="str">
            <v>ne</v>
          </cell>
        </row>
        <row r="8">
          <cell r="A8" t="str">
            <v>Na neodređeno</v>
          </cell>
        </row>
        <row r="9">
          <cell r="A9" t="str">
            <v>Na određeno</v>
          </cell>
        </row>
        <row r="10">
          <cell r="A10" t="str">
            <v>Na određeno, sezonski rad</v>
          </cell>
        </row>
        <row r="11">
          <cell r="A11" t="str">
            <v>Na određeno, rad na projektu</v>
          </cell>
        </row>
        <row r="12">
          <cell r="A12" t="str">
            <v>Stručno osposobljavanje bez zasnivanja radnog odnosa</v>
          </cell>
        </row>
        <row r="13">
          <cell r="A13" t="str">
            <v xml:space="preserve">Ostalo </v>
          </cell>
        </row>
        <row r="16">
          <cell r="A16" t="str">
            <v>Vlasništvo JU</v>
          </cell>
        </row>
        <row r="17">
          <cell r="A17" t="str">
            <v>Unajmljena nekretnina</v>
          </cell>
        </row>
        <row r="18">
          <cell r="A18" t="str">
            <v>Pravo korištenja na nekretnini</v>
          </cell>
        </row>
        <row r="19">
          <cell r="A19" t="str">
            <v>Drugo</v>
          </cell>
        </row>
        <row r="22">
          <cell r="A22" t="str">
            <v>Vlasništvo JU</v>
          </cell>
        </row>
        <row r="23">
          <cell r="A23" t="str">
            <v>Leasing</v>
          </cell>
        </row>
        <row r="24">
          <cell r="A24" t="str">
            <v>Drugo</v>
          </cell>
        </row>
        <row r="27">
          <cell r="A27">
            <v>1</v>
          </cell>
        </row>
        <row r="28">
          <cell r="A28">
            <v>2</v>
          </cell>
        </row>
        <row r="29">
          <cell r="A29">
            <v>3</v>
          </cell>
        </row>
      </sheetData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ute"/>
      <sheetName val="1_izrada_programa A4"/>
      <sheetName val="2_javna_ustanova A4"/>
      <sheetName val="3_ocjena_stanja A4"/>
      <sheetName val="4_aktivnosti A3 "/>
      <sheetName val="5_cjenik i KO A4"/>
      <sheetName val="6_dodatak A4"/>
      <sheetName val="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4">
          <cell r="A4" t="str">
            <v xml:space="preserve">da   </v>
          </cell>
        </row>
        <row r="5">
          <cell r="A5" t="str">
            <v>ne</v>
          </cell>
        </row>
        <row r="16">
          <cell r="A16" t="str">
            <v>Vlasništvo JU</v>
          </cell>
        </row>
        <row r="17">
          <cell r="A17" t="str">
            <v>Unajmljena nekretnina</v>
          </cell>
        </row>
        <row r="18">
          <cell r="A18" t="str">
            <v>Pravo korištenja na nekretnini</v>
          </cell>
        </row>
        <row r="19">
          <cell r="A19" t="str">
            <v>Drugo</v>
          </cell>
        </row>
        <row r="22">
          <cell r="A22" t="str">
            <v>Vlasništvo JU</v>
          </cell>
        </row>
        <row r="23">
          <cell r="A23" t="str">
            <v>Leasing</v>
          </cell>
        </row>
        <row r="24">
          <cell r="A24" t="str">
            <v>Drugo</v>
          </cell>
        </row>
      </sheetData>
    </sheetDataSet>
  </externalBook>
</externalLink>
</file>

<file path=xl/tables/table1.xml><?xml version="1.0" encoding="utf-8"?>
<table xmlns="http://schemas.openxmlformats.org/spreadsheetml/2006/main" id="1" name="Table1" displayName="Table1" ref="A7:A13" totalsRowShown="0" headerRowDxfId="17" dataDxfId="16">
  <autoFilter ref="A7:A13"/>
  <tableColumns count="1">
    <tableColumn id="1" name="TIPUGOVORA" dataDxfId="1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5:A19" totalsRowShown="0" headerRowDxfId="14" dataDxfId="13">
  <autoFilter ref="A15:A19"/>
  <tableColumns count="1">
    <tableColumn id="1" name="VLASNISTVONEKRETNINE" dataDxfId="1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21:A24" totalsRowShown="0" headerRowDxfId="11" dataDxfId="10">
  <autoFilter ref="A21:A24"/>
  <tableColumns count="1">
    <tableColumn id="1" name="VLASNISTVOPOKRETNINE" dataDxfId="9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26:A29" totalsRowShown="0" headerRowDxfId="8" dataDxfId="7">
  <autoFilter ref="A26:A29"/>
  <tableColumns count="1">
    <tableColumn id="1" name="PRIORITETI" dataDxfId="6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3:A5" totalsRowShown="0" headerRowDxfId="5" dataDxfId="4">
  <autoFilter ref="A3:A5"/>
  <tableColumns count="1">
    <tableColumn id="1" name="da/ne" dataDxfId="3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Table6" displayName="Table6" ref="A31:A35" totalsRowShown="0" headerRowDxfId="2" dataDxfId="1">
  <autoFilter ref="A31:A35"/>
  <tableColumns count="1">
    <tableColumn id="1" name="OCJENASTANJA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9"/>
  <sheetViews>
    <sheetView tabSelected="1" zoomScale="55" zoomScaleNormal="55" zoomScaleSheetLayoutView="100" workbookViewId="0">
      <selection activeCell="B6" sqref="B6"/>
    </sheetView>
  </sheetViews>
  <sheetFormatPr defaultColWidth="9.140625" defaultRowHeight="15" x14ac:dyDescent="0.25"/>
  <cols>
    <col min="1" max="1" width="9.140625" style="3"/>
    <col min="2" max="2" width="185.140625" style="3" customWidth="1"/>
    <col min="3" max="5" width="9.140625" style="3"/>
    <col min="6" max="6" width="61.140625" style="4" customWidth="1"/>
    <col min="7" max="16384" width="9.140625" style="3"/>
  </cols>
  <sheetData>
    <row r="1" spans="2:6" x14ac:dyDescent="0.25">
      <c r="F1" s="2"/>
    </row>
    <row r="2" spans="2:6" ht="409.6" customHeight="1" x14ac:dyDescent="0.45">
      <c r="B2" s="93" t="s">
        <v>1218</v>
      </c>
      <c r="D2" s="51"/>
      <c r="F2" s="21" t="s">
        <v>52</v>
      </c>
    </row>
    <row r="3" spans="2:6" s="5" customFormat="1" ht="409.5" customHeight="1" x14ac:dyDescent="0.25">
      <c r="B3" s="66" t="s">
        <v>1220</v>
      </c>
      <c r="D3" s="67"/>
      <c r="F3" s="4"/>
    </row>
    <row r="4" spans="2:6" s="5" customFormat="1" ht="378" customHeight="1" x14ac:dyDescent="0.4">
      <c r="B4" s="92" t="s">
        <v>1221</v>
      </c>
      <c r="F4" s="68"/>
    </row>
    <row r="5" spans="2:6" ht="21" x14ac:dyDescent="0.25">
      <c r="B5" s="293" t="s">
        <v>1222</v>
      </c>
    </row>
    <row r="6" spans="2:6" x14ac:dyDescent="0.25">
      <c r="B6" s="35"/>
    </row>
    <row r="7" spans="2:6" x14ac:dyDescent="0.25">
      <c r="B7" s="35"/>
    </row>
    <row r="8" spans="2:6" x14ac:dyDescent="0.25">
      <c r="B8" s="35"/>
    </row>
    <row r="9" spans="2:6" x14ac:dyDescent="0.25">
      <c r="B9" s="36"/>
    </row>
    <row r="10" spans="2:6" ht="18.75" x14ac:dyDescent="0.25">
      <c r="B10" s="37"/>
    </row>
    <row r="11" spans="2:6" x14ac:dyDescent="0.25">
      <c r="B11" s="35"/>
    </row>
    <row r="12" spans="2:6" x14ac:dyDescent="0.25">
      <c r="B12" s="35"/>
    </row>
    <row r="13" spans="2:6" x14ac:dyDescent="0.25">
      <c r="B13" s="35"/>
    </row>
    <row r="14" spans="2:6" x14ac:dyDescent="0.25">
      <c r="B14" s="35"/>
    </row>
    <row r="15" spans="2:6" x14ac:dyDescent="0.25">
      <c r="B15" s="39"/>
    </row>
    <row r="16" spans="2:6" x14ac:dyDescent="0.25">
      <c r="B16" s="39"/>
    </row>
    <row r="17" spans="1:2" x14ac:dyDescent="0.25">
      <c r="B17" s="39"/>
    </row>
    <row r="18" spans="1:2" x14ac:dyDescent="0.25">
      <c r="A18" s="52"/>
      <c r="B18" s="39"/>
    </row>
    <row r="19" spans="1:2" x14ac:dyDescent="0.25">
      <c r="B19" s="39"/>
    </row>
    <row r="20" spans="1:2" x14ac:dyDescent="0.25">
      <c r="A20" s="53"/>
      <c r="B20" s="40"/>
    </row>
    <row r="21" spans="1:2" x14ac:dyDescent="0.25">
      <c r="B21" s="39"/>
    </row>
    <row r="22" spans="1:2" x14ac:dyDescent="0.25">
      <c r="B22" s="39"/>
    </row>
    <row r="23" spans="1:2" x14ac:dyDescent="0.25">
      <c r="B23" s="39"/>
    </row>
    <row r="24" spans="1:2" x14ac:dyDescent="0.25">
      <c r="B24" s="39"/>
    </row>
    <row r="25" spans="1:2" x14ac:dyDescent="0.25">
      <c r="B25" s="39"/>
    </row>
    <row r="26" spans="1:2" x14ac:dyDescent="0.25">
      <c r="B26" s="39"/>
    </row>
    <row r="27" spans="1:2" x14ac:dyDescent="0.25">
      <c r="B27" s="39"/>
    </row>
    <row r="28" spans="1:2" x14ac:dyDescent="0.25">
      <c r="B28" s="39"/>
    </row>
    <row r="29" spans="1:2" x14ac:dyDescent="0.25">
      <c r="B29" s="39"/>
    </row>
    <row r="30" spans="1:2" x14ac:dyDescent="0.25">
      <c r="B30" s="39"/>
    </row>
    <row r="31" spans="1:2" x14ac:dyDescent="0.25">
      <c r="B31" s="39"/>
    </row>
    <row r="32" spans="1:2" x14ac:dyDescent="0.25">
      <c r="B32" s="39"/>
    </row>
    <row r="33" spans="2:2" x14ac:dyDescent="0.25">
      <c r="B33" s="39"/>
    </row>
    <row r="34" spans="2:2" x14ac:dyDescent="0.25">
      <c r="B34" s="39"/>
    </row>
    <row r="35" spans="2:2" x14ac:dyDescent="0.25">
      <c r="B35" s="39"/>
    </row>
    <row r="36" spans="2:2" x14ac:dyDescent="0.25">
      <c r="B36" s="39"/>
    </row>
    <row r="37" spans="2:2" x14ac:dyDescent="0.25">
      <c r="B37" s="39"/>
    </row>
    <row r="38" spans="2:2" x14ac:dyDescent="0.25">
      <c r="B38" s="39"/>
    </row>
    <row r="39" spans="2:2" x14ac:dyDescent="0.25">
      <c r="B39" s="38"/>
    </row>
  </sheetData>
  <pageMargins left="0.70866141732283472" right="0.70866141732283472" top="0.74803149606299213" bottom="0.74803149606299213" header="0.31496062992125984" footer="0.31496062992125984"/>
  <pageSetup paperSize="9" scale="4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E20"/>
  <sheetViews>
    <sheetView topLeftCell="A21" zoomScale="102" zoomScaleNormal="102" zoomScaleSheetLayoutView="100" workbookViewId="0">
      <selection activeCell="E18" sqref="E18"/>
    </sheetView>
  </sheetViews>
  <sheetFormatPr defaultColWidth="9.140625" defaultRowHeight="15" x14ac:dyDescent="0.25"/>
  <cols>
    <col min="1" max="1" width="9.140625" style="6"/>
    <col min="2" max="2" width="25.140625" style="6" customWidth="1"/>
    <col min="3" max="3" width="34.42578125" style="6" customWidth="1"/>
    <col min="4" max="4" width="38" style="6" customWidth="1"/>
    <col min="5" max="5" width="27.7109375" style="6" customWidth="1"/>
    <col min="6" max="16384" width="9.140625" style="6"/>
  </cols>
  <sheetData>
    <row r="1" spans="2:5" ht="15" customHeight="1" x14ac:dyDescent="0.25"/>
    <row r="2" spans="2:5" s="4" customFormat="1" ht="30" customHeight="1" x14ac:dyDescent="0.25">
      <c r="B2" s="188" t="s">
        <v>34</v>
      </c>
      <c r="C2" s="188"/>
      <c r="D2" s="188"/>
    </row>
    <row r="3" spans="2:5" ht="30" customHeight="1" x14ac:dyDescent="0.25">
      <c r="B3" s="189" t="s">
        <v>36</v>
      </c>
      <c r="C3" s="189"/>
      <c r="D3" s="189"/>
    </row>
    <row r="4" spans="2:5" ht="15" customHeight="1" x14ac:dyDescent="0.25">
      <c r="B4" s="187" t="s">
        <v>17</v>
      </c>
      <c r="C4" s="187" t="s">
        <v>18</v>
      </c>
      <c r="D4" s="190" t="s">
        <v>58</v>
      </c>
    </row>
    <row r="5" spans="2:5" ht="15" customHeight="1" x14ac:dyDescent="0.25">
      <c r="B5" s="187"/>
      <c r="C5" s="187"/>
      <c r="D5" s="190"/>
      <c r="E5" s="7"/>
    </row>
    <row r="6" spans="2:5" s="8" customFormat="1" ht="30.95" customHeight="1" x14ac:dyDescent="0.25">
      <c r="B6" s="28" t="s">
        <v>268</v>
      </c>
      <c r="C6" s="69" t="s">
        <v>130</v>
      </c>
      <c r="D6" s="69" t="s">
        <v>131</v>
      </c>
      <c r="E6" s="6"/>
    </row>
    <row r="7" spans="2:5" ht="30.95" customHeight="1" x14ac:dyDescent="0.25">
      <c r="B7" s="25" t="s">
        <v>132</v>
      </c>
      <c r="C7" s="70" t="s">
        <v>133</v>
      </c>
      <c r="D7" s="69" t="s">
        <v>317</v>
      </c>
    </row>
    <row r="8" spans="2:5" ht="30.95" customHeight="1" x14ac:dyDescent="0.25">
      <c r="B8" s="25" t="s">
        <v>134</v>
      </c>
      <c r="C8" s="70" t="s">
        <v>318</v>
      </c>
      <c r="D8" s="70" t="s">
        <v>319</v>
      </c>
    </row>
    <row r="9" spans="2:5" ht="60.75" customHeight="1" x14ac:dyDescent="0.25">
      <c r="B9" s="25" t="s">
        <v>135</v>
      </c>
      <c r="C9" s="70" t="s">
        <v>320</v>
      </c>
      <c r="D9" s="70" t="s">
        <v>321</v>
      </c>
    </row>
    <row r="10" spans="2:5" ht="30.95" customHeight="1" x14ac:dyDescent="0.25">
      <c r="B10" s="25" t="s">
        <v>1117</v>
      </c>
      <c r="C10" s="70" t="s">
        <v>322</v>
      </c>
      <c r="D10" s="70" t="s">
        <v>323</v>
      </c>
    </row>
    <row r="11" spans="2:5" ht="30.95" customHeight="1" x14ac:dyDescent="0.25">
      <c r="B11" s="25" t="s">
        <v>324</v>
      </c>
      <c r="C11" s="70" t="s">
        <v>325</v>
      </c>
      <c r="D11" s="70" t="s">
        <v>323</v>
      </c>
    </row>
    <row r="12" spans="2:5" ht="30.95" customHeight="1" x14ac:dyDescent="0.25">
      <c r="B12" s="25" t="s">
        <v>704</v>
      </c>
      <c r="C12" s="70" t="s">
        <v>136</v>
      </c>
      <c r="D12" s="70" t="s">
        <v>326</v>
      </c>
    </row>
    <row r="13" spans="2:5" ht="51.75" customHeight="1" x14ac:dyDescent="0.25">
      <c r="B13" s="191" t="s">
        <v>77</v>
      </c>
      <c r="C13" s="191"/>
      <c r="D13" s="191"/>
      <c r="E13" s="1"/>
    </row>
    <row r="14" spans="2:5" x14ac:dyDescent="0.25">
      <c r="B14" s="186" t="s">
        <v>17</v>
      </c>
      <c r="C14" s="186" t="s">
        <v>18</v>
      </c>
      <c r="D14" s="186" t="s">
        <v>19</v>
      </c>
      <c r="E14" s="1"/>
    </row>
    <row r="15" spans="2:5" x14ac:dyDescent="0.25">
      <c r="B15" s="187"/>
      <c r="C15" s="187"/>
      <c r="D15" s="187"/>
    </row>
    <row r="16" spans="2:5" ht="30" customHeight="1" x14ac:dyDescent="0.25">
      <c r="B16" s="28" t="s">
        <v>295</v>
      </c>
      <c r="C16" s="70" t="s">
        <v>344</v>
      </c>
      <c r="D16" s="69" t="s">
        <v>339</v>
      </c>
    </row>
    <row r="17" spans="2:4" ht="30" customHeight="1" x14ac:dyDescent="0.25">
      <c r="B17" s="28" t="s">
        <v>296</v>
      </c>
      <c r="C17" s="69" t="s">
        <v>351</v>
      </c>
      <c r="D17" s="69" t="s">
        <v>137</v>
      </c>
    </row>
    <row r="18" spans="2:4" ht="30" customHeight="1" x14ac:dyDescent="0.25">
      <c r="B18" s="28" t="s">
        <v>297</v>
      </c>
      <c r="C18" s="69" t="s">
        <v>271</v>
      </c>
      <c r="D18" s="69" t="s">
        <v>269</v>
      </c>
    </row>
    <row r="19" spans="2:4" ht="29.25" customHeight="1" x14ac:dyDescent="0.25">
      <c r="B19" s="28" t="s">
        <v>298</v>
      </c>
      <c r="C19" s="69" t="s">
        <v>270</v>
      </c>
      <c r="D19" s="69" t="s">
        <v>269</v>
      </c>
    </row>
    <row r="20" spans="2:4" ht="22.5" customHeight="1" x14ac:dyDescent="0.25">
      <c r="B20" s="28" t="s">
        <v>299</v>
      </c>
      <c r="C20" s="69" t="s">
        <v>133</v>
      </c>
      <c r="D20" s="69" t="s">
        <v>138</v>
      </c>
    </row>
  </sheetData>
  <sheetProtection formatCells="0" formatRows="0" insertRows="0" insertHyperlinks="0" deleteRows="0" sort="0" autoFilter="0" pivotTables="0"/>
  <mergeCells count="9">
    <mergeCell ref="B14:B15"/>
    <mergeCell ref="C14:C15"/>
    <mergeCell ref="D14:D15"/>
    <mergeCell ref="B2:D2"/>
    <mergeCell ref="B3:D3"/>
    <mergeCell ref="B4:B5"/>
    <mergeCell ref="C4:C5"/>
    <mergeCell ref="D4:D5"/>
    <mergeCell ref="B13:D13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0"/>
  <sheetViews>
    <sheetView zoomScaleNormal="100" zoomScaleSheetLayoutView="100" workbookViewId="0">
      <selection activeCell="D7" sqref="D7"/>
    </sheetView>
  </sheetViews>
  <sheetFormatPr defaultColWidth="9.140625" defaultRowHeight="15" x14ac:dyDescent="0.25"/>
  <cols>
    <col min="1" max="1" width="9.140625" style="71"/>
    <col min="2" max="2" width="31.28515625" style="89" customWidth="1"/>
    <col min="3" max="3" width="19.5703125" style="89" customWidth="1"/>
    <col min="4" max="4" width="16.7109375" style="89" customWidth="1"/>
    <col min="5" max="6" width="24.85546875" style="89" customWidth="1"/>
    <col min="7" max="16384" width="9.140625" style="71"/>
  </cols>
  <sheetData>
    <row r="1" spans="2:11" ht="15" customHeight="1" x14ac:dyDescent="0.25">
      <c r="B1" s="111"/>
      <c r="C1" s="111"/>
      <c r="D1" s="111"/>
      <c r="E1" s="111"/>
      <c r="F1" s="111"/>
    </row>
    <row r="2" spans="2:11" s="72" customFormat="1" ht="30" customHeight="1" x14ac:dyDescent="0.3">
      <c r="B2" s="192" t="s">
        <v>33</v>
      </c>
      <c r="C2" s="193"/>
      <c r="D2" s="193"/>
      <c r="E2" s="193"/>
      <c r="F2" s="110"/>
    </row>
    <row r="3" spans="2:11" ht="30" customHeight="1" x14ac:dyDescent="0.25">
      <c r="B3" s="194" t="s">
        <v>37</v>
      </c>
      <c r="C3" s="194"/>
      <c r="D3" s="194"/>
      <c r="E3" s="194"/>
      <c r="F3" s="109"/>
    </row>
    <row r="4" spans="2:11" ht="15" customHeight="1" x14ac:dyDescent="0.25">
      <c r="B4" s="195" t="s">
        <v>1</v>
      </c>
      <c r="C4" s="195" t="s">
        <v>70</v>
      </c>
      <c r="D4" s="195" t="s">
        <v>89</v>
      </c>
      <c r="E4" s="195" t="s">
        <v>66</v>
      </c>
      <c r="F4" s="195" t="s">
        <v>65</v>
      </c>
    </row>
    <row r="5" spans="2:11" ht="30" customHeight="1" x14ac:dyDescent="0.25">
      <c r="B5" s="195"/>
      <c r="C5" s="195"/>
      <c r="D5" s="195"/>
      <c r="E5" s="195"/>
      <c r="F5" s="195"/>
      <c r="I5" s="196"/>
      <c r="J5" s="196"/>
      <c r="K5" s="196"/>
    </row>
    <row r="6" spans="2:11" ht="26.25" customHeight="1" x14ac:dyDescent="0.25">
      <c r="B6" s="91" t="s">
        <v>247</v>
      </c>
      <c r="C6" s="91" t="s">
        <v>1198</v>
      </c>
      <c r="D6" s="91" t="s">
        <v>776</v>
      </c>
      <c r="E6" s="94"/>
      <c r="F6" s="94"/>
      <c r="I6" s="90"/>
      <c r="J6" s="90"/>
      <c r="K6" s="90"/>
    </row>
    <row r="7" spans="2:11" ht="24.95" customHeight="1" x14ac:dyDescent="0.25">
      <c r="B7" s="95" t="s">
        <v>139</v>
      </c>
      <c r="C7" s="95" t="s">
        <v>791</v>
      </c>
      <c r="D7" s="115" t="s">
        <v>776</v>
      </c>
      <c r="E7" s="116" t="s">
        <v>260</v>
      </c>
      <c r="F7" s="94" t="s">
        <v>260</v>
      </c>
    </row>
    <row r="8" spans="2:11" ht="24.95" customHeight="1" x14ac:dyDescent="0.25">
      <c r="B8" s="95" t="s">
        <v>903</v>
      </c>
      <c r="C8" s="95" t="s">
        <v>359</v>
      </c>
      <c r="D8" s="115"/>
      <c r="E8" s="116" t="s">
        <v>260</v>
      </c>
      <c r="F8" s="94"/>
    </row>
    <row r="9" spans="2:11" ht="31.5" customHeight="1" x14ac:dyDescent="0.25">
      <c r="B9" s="95" t="s">
        <v>1157</v>
      </c>
      <c r="C9" s="91" t="s">
        <v>359</v>
      </c>
      <c r="D9" s="91"/>
      <c r="E9" s="94" t="s">
        <v>260</v>
      </c>
      <c r="F9" s="94"/>
    </row>
    <row r="10" spans="2:11" ht="30" customHeight="1" x14ac:dyDescent="0.25">
      <c r="B10" s="95" t="s">
        <v>338</v>
      </c>
      <c r="C10" s="91" t="s">
        <v>541</v>
      </c>
      <c r="D10" s="91" t="s">
        <v>1200</v>
      </c>
      <c r="E10" s="94" t="s">
        <v>260</v>
      </c>
      <c r="F10" s="94" t="s">
        <v>260</v>
      </c>
    </row>
    <row r="11" spans="2:11" ht="30" customHeight="1" x14ac:dyDescent="0.25">
      <c r="B11" s="95" t="s">
        <v>262</v>
      </c>
      <c r="C11" s="91" t="s">
        <v>788</v>
      </c>
      <c r="D11" s="91" t="s">
        <v>776</v>
      </c>
      <c r="E11" s="94" t="s">
        <v>260</v>
      </c>
      <c r="F11" s="94"/>
    </row>
    <row r="12" spans="2:11" ht="24.95" customHeight="1" x14ac:dyDescent="0.25">
      <c r="B12" s="95" t="s">
        <v>140</v>
      </c>
      <c r="C12" s="91" t="s">
        <v>788</v>
      </c>
      <c r="D12" s="91" t="s">
        <v>776</v>
      </c>
      <c r="E12" s="94" t="s">
        <v>260</v>
      </c>
      <c r="F12" s="94"/>
    </row>
    <row r="13" spans="2:11" ht="30" customHeight="1" x14ac:dyDescent="0.25">
      <c r="B13" s="95" t="s">
        <v>141</v>
      </c>
      <c r="C13" s="91" t="s">
        <v>789</v>
      </c>
      <c r="D13" s="91"/>
      <c r="E13" s="94"/>
      <c r="F13" s="94" t="s">
        <v>260</v>
      </c>
    </row>
    <row r="14" spans="2:11" ht="30" customHeight="1" x14ac:dyDescent="0.25">
      <c r="B14" s="95" t="s">
        <v>355</v>
      </c>
      <c r="C14" s="91" t="s">
        <v>790</v>
      </c>
      <c r="D14" s="91" t="s">
        <v>776</v>
      </c>
      <c r="E14" s="94" t="s">
        <v>260</v>
      </c>
      <c r="F14" s="94" t="s">
        <v>260</v>
      </c>
    </row>
    <row r="15" spans="2:11" ht="30" customHeight="1" x14ac:dyDescent="0.25">
      <c r="B15" s="95" t="s">
        <v>251</v>
      </c>
      <c r="C15" s="91" t="s">
        <v>498</v>
      </c>
      <c r="D15" s="91" t="s">
        <v>776</v>
      </c>
      <c r="E15" s="94" t="s">
        <v>260</v>
      </c>
      <c r="F15" s="94"/>
    </row>
    <row r="16" spans="2:11" ht="30" customHeight="1" x14ac:dyDescent="0.25">
      <c r="B16" s="95" t="s">
        <v>250</v>
      </c>
      <c r="C16" s="91" t="s">
        <v>790</v>
      </c>
      <c r="D16" s="91"/>
      <c r="E16" s="94" t="s">
        <v>40</v>
      </c>
      <c r="F16" s="94"/>
    </row>
    <row r="17" spans="1:6" ht="30" customHeight="1" x14ac:dyDescent="0.25">
      <c r="B17" s="95" t="s">
        <v>263</v>
      </c>
      <c r="C17" s="91" t="s">
        <v>94</v>
      </c>
      <c r="D17" s="91"/>
      <c r="E17" s="94"/>
      <c r="F17" s="94"/>
    </row>
    <row r="18" spans="1:6" ht="30" customHeight="1" x14ac:dyDescent="0.25">
      <c r="B18" s="95" t="s">
        <v>264</v>
      </c>
      <c r="C18" s="91" t="s">
        <v>95</v>
      </c>
      <c r="D18" s="91" t="s">
        <v>776</v>
      </c>
      <c r="E18" s="94"/>
      <c r="F18" s="94"/>
    </row>
    <row r="19" spans="1:6" ht="30" customHeight="1" x14ac:dyDescent="0.25">
      <c r="B19" s="95" t="s">
        <v>265</v>
      </c>
      <c r="C19" s="91" t="s">
        <v>95</v>
      </c>
      <c r="D19" s="91"/>
      <c r="E19" s="94" t="s">
        <v>260</v>
      </c>
      <c r="F19" s="94"/>
    </row>
    <row r="20" spans="1:6" ht="15" customHeight="1" x14ac:dyDescent="0.25">
      <c r="B20" s="33"/>
      <c r="C20" s="33"/>
      <c r="D20" s="33"/>
      <c r="E20" s="33"/>
      <c r="F20" s="33"/>
    </row>
    <row r="21" spans="1:6" s="76" customFormat="1" ht="30" customHeight="1" x14ac:dyDescent="0.25">
      <c r="B21" s="194" t="s">
        <v>38</v>
      </c>
      <c r="C21" s="194"/>
      <c r="D21" s="194"/>
      <c r="E21" s="194"/>
      <c r="F21" s="109"/>
    </row>
    <row r="22" spans="1:6" x14ac:dyDescent="0.25">
      <c r="B22" s="197" t="s">
        <v>5</v>
      </c>
      <c r="C22" s="198"/>
      <c r="D22" s="198"/>
      <c r="E22" s="198"/>
      <c r="F22" s="199"/>
    </row>
    <row r="23" spans="1:6" ht="15" customHeight="1" x14ac:dyDescent="0.25">
      <c r="B23" s="195" t="s">
        <v>2</v>
      </c>
      <c r="C23" s="195" t="s">
        <v>58</v>
      </c>
      <c r="D23" s="195" t="s">
        <v>3</v>
      </c>
      <c r="E23" s="195" t="s">
        <v>4</v>
      </c>
      <c r="F23" s="195" t="s">
        <v>0</v>
      </c>
    </row>
    <row r="24" spans="1:6" x14ac:dyDescent="0.25">
      <c r="B24" s="195"/>
      <c r="C24" s="195"/>
      <c r="D24" s="195"/>
      <c r="E24" s="195"/>
      <c r="F24" s="195"/>
    </row>
    <row r="25" spans="1:6" ht="24.95" customHeight="1" x14ac:dyDescent="0.25">
      <c r="B25" s="74" t="s">
        <v>130</v>
      </c>
      <c r="C25" s="74" t="s">
        <v>131</v>
      </c>
      <c r="D25" s="73" t="s">
        <v>142</v>
      </c>
      <c r="E25" s="77" t="s">
        <v>86</v>
      </c>
      <c r="F25" s="78" t="s">
        <v>273</v>
      </c>
    </row>
    <row r="26" spans="1:6" ht="55.5" customHeight="1" x14ac:dyDescent="0.25">
      <c r="B26" s="74" t="s">
        <v>133</v>
      </c>
      <c r="C26" s="113" t="s">
        <v>317</v>
      </c>
      <c r="D26" s="73" t="s">
        <v>143</v>
      </c>
      <c r="E26" s="77" t="s">
        <v>86</v>
      </c>
      <c r="F26" s="78" t="s">
        <v>273</v>
      </c>
    </row>
    <row r="27" spans="1:6" ht="57.75" customHeight="1" x14ac:dyDescent="0.25">
      <c r="A27" s="97"/>
      <c r="B27" s="74" t="s">
        <v>896</v>
      </c>
      <c r="C27" s="113" t="s">
        <v>317</v>
      </c>
      <c r="D27" s="73" t="s">
        <v>144</v>
      </c>
      <c r="E27" s="77" t="s">
        <v>61</v>
      </c>
      <c r="F27" s="117"/>
    </row>
    <row r="28" spans="1:6" ht="24.95" customHeight="1" x14ac:dyDescent="0.25">
      <c r="B28" s="74" t="s">
        <v>318</v>
      </c>
      <c r="C28" s="74" t="s">
        <v>319</v>
      </c>
      <c r="D28" s="73" t="s">
        <v>145</v>
      </c>
      <c r="E28" s="77" t="s">
        <v>61</v>
      </c>
      <c r="F28" s="26"/>
    </row>
    <row r="29" spans="1:6" ht="24.95" customHeight="1" x14ac:dyDescent="0.25">
      <c r="B29" s="74" t="s">
        <v>327</v>
      </c>
      <c r="C29" s="74" t="s">
        <v>319</v>
      </c>
      <c r="D29" s="73" t="s">
        <v>328</v>
      </c>
      <c r="E29" s="77" t="s">
        <v>61</v>
      </c>
      <c r="F29" s="78"/>
    </row>
    <row r="30" spans="1:6" ht="24.95" customHeight="1" x14ac:dyDescent="0.25">
      <c r="B30" s="74" t="s">
        <v>329</v>
      </c>
      <c r="C30" s="74" t="s">
        <v>319</v>
      </c>
      <c r="D30" s="73" t="s">
        <v>146</v>
      </c>
      <c r="E30" s="77" t="s">
        <v>61</v>
      </c>
      <c r="F30" s="26"/>
    </row>
    <row r="31" spans="1:6" ht="24.95" customHeight="1" x14ac:dyDescent="0.25">
      <c r="B31" s="74" t="s">
        <v>329</v>
      </c>
      <c r="C31" s="74" t="s">
        <v>319</v>
      </c>
      <c r="D31" s="73" t="s">
        <v>146</v>
      </c>
      <c r="E31" s="77" t="s">
        <v>61</v>
      </c>
      <c r="F31" s="26"/>
    </row>
    <row r="32" spans="1:6" ht="24.95" customHeight="1" x14ac:dyDescent="0.25">
      <c r="B32" s="74" t="s">
        <v>329</v>
      </c>
      <c r="C32" s="74" t="s">
        <v>319</v>
      </c>
      <c r="D32" s="73" t="s">
        <v>146</v>
      </c>
      <c r="E32" s="77" t="s">
        <v>61</v>
      </c>
      <c r="F32" s="26"/>
    </row>
    <row r="33" spans="2:6" ht="24.95" customHeight="1" x14ac:dyDescent="0.25">
      <c r="B33" s="74" t="s">
        <v>329</v>
      </c>
      <c r="C33" s="74" t="s">
        <v>319</v>
      </c>
      <c r="D33" s="73" t="s">
        <v>146</v>
      </c>
      <c r="E33" s="77" t="s">
        <v>61</v>
      </c>
      <c r="F33" s="78"/>
    </row>
    <row r="34" spans="2:6" ht="24.95" customHeight="1" x14ac:dyDescent="0.25">
      <c r="B34" s="74" t="s">
        <v>329</v>
      </c>
      <c r="C34" s="74" t="s">
        <v>319</v>
      </c>
      <c r="D34" s="73" t="s">
        <v>330</v>
      </c>
      <c r="E34" s="77" t="s">
        <v>61</v>
      </c>
      <c r="F34" s="78"/>
    </row>
    <row r="35" spans="2:6" ht="80.25" customHeight="1" x14ac:dyDescent="0.25">
      <c r="B35" s="112" t="s">
        <v>320</v>
      </c>
      <c r="C35" s="112" t="s">
        <v>347</v>
      </c>
      <c r="D35" s="73" t="s">
        <v>148</v>
      </c>
      <c r="E35" s="77" t="s">
        <v>61</v>
      </c>
      <c r="F35" s="26"/>
    </row>
    <row r="36" spans="2:6" ht="80.25" customHeight="1" x14ac:dyDescent="0.25">
      <c r="B36" s="112" t="s">
        <v>897</v>
      </c>
      <c r="C36" s="112" t="s">
        <v>347</v>
      </c>
      <c r="D36" s="73" t="s">
        <v>899</v>
      </c>
      <c r="E36" s="77" t="s">
        <v>61</v>
      </c>
      <c r="F36" s="26"/>
    </row>
    <row r="37" spans="2:6" ht="80.25" customHeight="1" x14ac:dyDescent="0.25">
      <c r="B37" s="112" t="s">
        <v>897</v>
      </c>
      <c r="C37" s="112" t="s">
        <v>347</v>
      </c>
      <c r="D37" s="73" t="s">
        <v>898</v>
      </c>
      <c r="E37" s="77" t="s">
        <v>61</v>
      </c>
      <c r="F37" s="26"/>
    </row>
    <row r="38" spans="2:6" ht="54" customHeight="1" x14ac:dyDescent="0.25">
      <c r="B38" s="74" t="s">
        <v>331</v>
      </c>
      <c r="C38" s="74" t="s">
        <v>348</v>
      </c>
      <c r="D38" s="73" t="s">
        <v>332</v>
      </c>
      <c r="E38" s="77" t="s">
        <v>61</v>
      </c>
      <c r="F38" s="78"/>
    </row>
    <row r="39" spans="2:6" ht="53.25" customHeight="1" x14ac:dyDescent="0.25">
      <c r="B39" s="112" t="s">
        <v>322</v>
      </c>
      <c r="C39" s="74" t="s">
        <v>348</v>
      </c>
      <c r="D39" s="73" t="s">
        <v>332</v>
      </c>
      <c r="E39" s="77" t="s">
        <v>61</v>
      </c>
      <c r="F39" s="78"/>
    </row>
    <row r="40" spans="2:6" ht="57" customHeight="1" x14ac:dyDescent="0.25">
      <c r="B40" s="74" t="s">
        <v>136</v>
      </c>
      <c r="C40" s="74" t="s">
        <v>326</v>
      </c>
      <c r="D40" s="73" t="s">
        <v>147</v>
      </c>
      <c r="E40" s="77" t="s">
        <v>61</v>
      </c>
      <c r="F40" s="26"/>
    </row>
    <row r="41" spans="2:6" ht="57" customHeight="1" x14ac:dyDescent="0.25">
      <c r="B41" s="74" t="s">
        <v>336</v>
      </c>
      <c r="C41" s="113" t="s">
        <v>317</v>
      </c>
      <c r="D41" s="73" t="s">
        <v>146</v>
      </c>
      <c r="E41" s="77" t="s">
        <v>61</v>
      </c>
      <c r="F41" s="26"/>
    </row>
    <row r="42" spans="2:6" ht="83.25" customHeight="1" x14ac:dyDescent="0.25">
      <c r="B42" s="74" t="s">
        <v>333</v>
      </c>
      <c r="C42" s="74" t="s">
        <v>326</v>
      </c>
      <c r="D42" s="73" t="s">
        <v>149</v>
      </c>
      <c r="E42" s="77" t="s">
        <v>61</v>
      </c>
      <c r="F42" s="26"/>
    </row>
    <row r="43" spans="2:6" ht="88.15" customHeight="1" x14ac:dyDescent="0.25">
      <c r="B43" s="74" t="s">
        <v>334</v>
      </c>
      <c r="C43" s="112" t="s">
        <v>347</v>
      </c>
      <c r="D43" s="73" t="s">
        <v>147</v>
      </c>
      <c r="E43" s="77" t="s">
        <v>62</v>
      </c>
      <c r="F43" s="26"/>
    </row>
    <row r="44" spans="2:6" ht="89.25" x14ac:dyDescent="0.25">
      <c r="B44" s="74" t="s">
        <v>334</v>
      </c>
      <c r="C44" s="112" t="s">
        <v>347</v>
      </c>
      <c r="D44" s="73" t="s">
        <v>147</v>
      </c>
      <c r="E44" s="77" t="s">
        <v>62</v>
      </c>
      <c r="F44" s="26"/>
    </row>
    <row r="45" spans="2:6" ht="39.950000000000003" customHeight="1" x14ac:dyDescent="0.25">
      <c r="B45" s="200" t="s">
        <v>6</v>
      </c>
      <c r="C45" s="201"/>
      <c r="D45" s="201"/>
      <c r="E45" s="201"/>
      <c r="F45" s="202"/>
    </row>
    <row r="46" spans="2:6" ht="39.950000000000003" customHeight="1" x14ac:dyDescent="0.25">
      <c r="B46" s="195" t="s">
        <v>2</v>
      </c>
      <c r="C46" s="195" t="s">
        <v>58</v>
      </c>
      <c r="D46" s="195" t="s">
        <v>3</v>
      </c>
      <c r="E46" s="195" t="s">
        <v>4</v>
      </c>
      <c r="F46" s="203" t="s">
        <v>0</v>
      </c>
    </row>
    <row r="47" spans="2:6" ht="39.950000000000003" customHeight="1" x14ac:dyDescent="0.25">
      <c r="B47" s="195"/>
      <c r="C47" s="195"/>
      <c r="D47" s="195"/>
      <c r="E47" s="195"/>
      <c r="F47" s="204"/>
    </row>
    <row r="48" spans="2:6" ht="80.25" customHeight="1" x14ac:dyDescent="0.25">
      <c r="B48" s="74" t="s">
        <v>334</v>
      </c>
      <c r="C48" s="74" t="s">
        <v>349</v>
      </c>
      <c r="D48" s="73" t="s">
        <v>147</v>
      </c>
      <c r="E48" s="74" t="s">
        <v>62</v>
      </c>
      <c r="F48" s="78" t="s">
        <v>900</v>
      </c>
    </row>
    <row r="49" spans="2:6" ht="43.9" customHeight="1" x14ac:dyDescent="0.25">
      <c r="B49" s="74" t="s">
        <v>1199</v>
      </c>
      <c r="C49" s="113" t="s">
        <v>350</v>
      </c>
      <c r="D49" s="73" t="s">
        <v>345</v>
      </c>
      <c r="E49" s="74" t="s">
        <v>61</v>
      </c>
      <c r="F49" s="78" t="s">
        <v>337</v>
      </c>
    </row>
    <row r="50" spans="2:6" ht="51" x14ac:dyDescent="0.25">
      <c r="B50" s="74" t="s">
        <v>901</v>
      </c>
      <c r="C50" s="113" t="s">
        <v>350</v>
      </c>
      <c r="D50" s="73" t="s">
        <v>345</v>
      </c>
      <c r="E50" s="74" t="s">
        <v>61</v>
      </c>
      <c r="F50" s="78" t="s">
        <v>337</v>
      </c>
    </row>
    <row r="51" spans="2:6" ht="54" customHeight="1" x14ac:dyDescent="0.25">
      <c r="B51" s="74" t="s">
        <v>272</v>
      </c>
      <c r="C51" s="113" t="s">
        <v>350</v>
      </c>
      <c r="D51" s="73" t="s">
        <v>345</v>
      </c>
      <c r="E51" s="74" t="s">
        <v>61</v>
      </c>
      <c r="F51" s="78" t="s">
        <v>337</v>
      </c>
    </row>
    <row r="52" spans="2:6" ht="54" customHeight="1" x14ac:dyDescent="0.25">
      <c r="B52" s="74" t="s">
        <v>902</v>
      </c>
      <c r="C52" s="113" t="s">
        <v>600</v>
      </c>
      <c r="D52" s="73" t="s">
        <v>147</v>
      </c>
      <c r="E52" s="74" t="s">
        <v>61</v>
      </c>
      <c r="F52" s="78" t="s">
        <v>337</v>
      </c>
    </row>
    <row r="53" spans="2:6" ht="54" customHeight="1" x14ac:dyDescent="0.25">
      <c r="B53" s="74" t="s">
        <v>792</v>
      </c>
      <c r="C53" s="74" t="s">
        <v>793</v>
      </c>
      <c r="D53" s="73" t="s">
        <v>147</v>
      </c>
      <c r="E53" s="74" t="s">
        <v>61</v>
      </c>
      <c r="F53" s="78" t="s">
        <v>337</v>
      </c>
    </row>
    <row r="54" spans="2:6" ht="54" customHeight="1" x14ac:dyDescent="0.25">
      <c r="B54" s="74" t="s">
        <v>151</v>
      </c>
      <c r="C54" s="74" t="s">
        <v>335</v>
      </c>
      <c r="D54" s="73"/>
      <c r="E54" s="80" t="s">
        <v>44</v>
      </c>
      <c r="F54" s="79" t="s">
        <v>150</v>
      </c>
    </row>
    <row r="55" spans="2:6" ht="83.25" customHeight="1" x14ac:dyDescent="0.25">
      <c r="B55" s="33"/>
      <c r="C55" s="33"/>
      <c r="D55" s="33"/>
      <c r="E55" s="33"/>
      <c r="F55" s="33"/>
    </row>
    <row r="56" spans="2:6" ht="15" customHeight="1" x14ac:dyDescent="0.25">
      <c r="B56" s="194" t="s">
        <v>39</v>
      </c>
      <c r="C56" s="194"/>
      <c r="D56" s="194"/>
      <c r="E56" s="194"/>
      <c r="F56" s="109"/>
    </row>
    <row r="57" spans="2:6" x14ac:dyDescent="0.25">
      <c r="B57" s="197" t="s">
        <v>7</v>
      </c>
      <c r="C57" s="198"/>
      <c r="D57" s="198"/>
      <c r="E57" s="198"/>
      <c r="F57" s="199"/>
    </row>
    <row r="58" spans="2:6" ht="15" customHeight="1" x14ac:dyDescent="0.25">
      <c r="B58" s="195" t="s">
        <v>10</v>
      </c>
      <c r="C58" s="195" t="s">
        <v>20</v>
      </c>
      <c r="D58" s="195" t="s">
        <v>11</v>
      </c>
      <c r="E58" s="205" t="s">
        <v>28</v>
      </c>
      <c r="F58" s="206" t="s">
        <v>0</v>
      </c>
    </row>
    <row r="59" spans="2:6" ht="39.950000000000003" customHeight="1" x14ac:dyDescent="0.25">
      <c r="B59" s="195"/>
      <c r="C59" s="195"/>
      <c r="D59" s="195"/>
      <c r="E59" s="205"/>
      <c r="F59" s="207"/>
    </row>
    <row r="60" spans="2:6" ht="39.950000000000003" customHeight="1" x14ac:dyDescent="0.25">
      <c r="B60" s="81" t="s">
        <v>152</v>
      </c>
      <c r="C60" s="82" t="s">
        <v>153</v>
      </c>
      <c r="D60" s="80" t="s">
        <v>154</v>
      </c>
      <c r="E60" s="80" t="s">
        <v>48</v>
      </c>
      <c r="F60" s="27"/>
    </row>
    <row r="61" spans="2:6" ht="39.950000000000003" customHeight="1" x14ac:dyDescent="0.25">
      <c r="B61" s="81" t="s">
        <v>155</v>
      </c>
      <c r="C61" s="82" t="s">
        <v>156</v>
      </c>
      <c r="D61" s="80" t="s">
        <v>157</v>
      </c>
      <c r="E61" s="80" t="s">
        <v>48</v>
      </c>
      <c r="F61" s="27"/>
    </row>
    <row r="62" spans="2:6" ht="40.5" customHeight="1" x14ac:dyDescent="0.25">
      <c r="B62" s="83" t="s">
        <v>158</v>
      </c>
      <c r="C62" s="82" t="s">
        <v>159</v>
      </c>
      <c r="D62" s="80" t="s">
        <v>157</v>
      </c>
      <c r="E62" s="80" t="s">
        <v>48</v>
      </c>
      <c r="F62" s="27"/>
    </row>
    <row r="63" spans="2:6" ht="39" customHeight="1" x14ac:dyDescent="0.25">
      <c r="B63" s="81" t="s">
        <v>160</v>
      </c>
      <c r="C63" s="82" t="s">
        <v>161</v>
      </c>
      <c r="D63" s="80" t="s">
        <v>162</v>
      </c>
      <c r="E63" s="80" t="s">
        <v>48</v>
      </c>
      <c r="F63" s="27"/>
    </row>
    <row r="64" spans="2:6" ht="39.950000000000003" customHeight="1" x14ac:dyDescent="0.25">
      <c r="B64" s="81" t="s">
        <v>163</v>
      </c>
      <c r="C64" s="82" t="s">
        <v>164</v>
      </c>
      <c r="D64" s="80" t="s">
        <v>165</v>
      </c>
      <c r="E64" s="80" t="s">
        <v>48</v>
      </c>
      <c r="F64" s="27"/>
    </row>
    <row r="65" spans="2:6" ht="39.950000000000003" customHeight="1" x14ac:dyDescent="0.25">
      <c r="B65" s="81" t="s">
        <v>166</v>
      </c>
      <c r="C65" s="82" t="s">
        <v>167</v>
      </c>
      <c r="D65" s="80" t="s">
        <v>157</v>
      </c>
      <c r="E65" s="80" t="s">
        <v>48</v>
      </c>
      <c r="F65" s="27"/>
    </row>
    <row r="66" spans="2:6" ht="39.950000000000003" customHeight="1" x14ac:dyDescent="0.25">
      <c r="B66" s="84" t="s">
        <v>168</v>
      </c>
      <c r="C66" s="82" t="s">
        <v>169</v>
      </c>
      <c r="D66" s="80" t="s">
        <v>170</v>
      </c>
      <c r="E66" s="80" t="s">
        <v>48</v>
      </c>
      <c r="F66" s="27"/>
    </row>
    <row r="67" spans="2:6" ht="39.950000000000003" customHeight="1" x14ac:dyDescent="0.25">
      <c r="B67" s="81" t="s">
        <v>171</v>
      </c>
      <c r="C67" s="82" t="s">
        <v>172</v>
      </c>
      <c r="D67" s="80" t="s">
        <v>170</v>
      </c>
      <c r="E67" s="80" t="s">
        <v>48</v>
      </c>
      <c r="F67" s="27"/>
    </row>
    <row r="68" spans="2:6" ht="39.950000000000003" customHeight="1" x14ac:dyDescent="0.25">
      <c r="B68" s="81" t="s">
        <v>173</v>
      </c>
      <c r="C68" s="82" t="s">
        <v>174</v>
      </c>
      <c r="D68" s="80" t="s">
        <v>170</v>
      </c>
      <c r="E68" s="80" t="s">
        <v>48</v>
      </c>
      <c r="F68" s="85"/>
    </row>
    <row r="69" spans="2:6" ht="39.950000000000003" customHeight="1" x14ac:dyDescent="0.25">
      <c r="B69" s="81" t="s">
        <v>175</v>
      </c>
      <c r="C69" s="82" t="s">
        <v>176</v>
      </c>
      <c r="D69" s="80" t="s">
        <v>177</v>
      </c>
      <c r="E69" s="80" t="s">
        <v>48</v>
      </c>
      <c r="F69" s="27"/>
    </row>
    <row r="70" spans="2:6" ht="39.950000000000003" customHeight="1" x14ac:dyDescent="0.25">
      <c r="B70" s="81" t="s">
        <v>178</v>
      </c>
      <c r="C70" s="82" t="s">
        <v>179</v>
      </c>
      <c r="D70" s="80" t="s">
        <v>157</v>
      </c>
      <c r="E70" s="80" t="s">
        <v>48</v>
      </c>
      <c r="F70" s="27"/>
    </row>
    <row r="71" spans="2:6" ht="39.950000000000003" customHeight="1" x14ac:dyDescent="0.25">
      <c r="B71" s="81" t="s">
        <v>180</v>
      </c>
      <c r="C71" s="82" t="s">
        <v>181</v>
      </c>
      <c r="D71" s="80" t="s">
        <v>182</v>
      </c>
      <c r="E71" s="80" t="s">
        <v>48</v>
      </c>
      <c r="F71" s="27"/>
    </row>
    <row r="72" spans="2:6" ht="39.950000000000003" customHeight="1" x14ac:dyDescent="0.25">
      <c r="B72" s="81" t="s">
        <v>183</v>
      </c>
      <c r="C72" s="82" t="s">
        <v>184</v>
      </c>
      <c r="D72" s="80" t="s">
        <v>154</v>
      </c>
      <c r="E72" s="80" t="s">
        <v>48</v>
      </c>
      <c r="F72" s="27"/>
    </row>
    <row r="73" spans="2:6" ht="30" customHeight="1" x14ac:dyDescent="0.25">
      <c r="B73" s="81" t="s">
        <v>185</v>
      </c>
      <c r="C73" s="82" t="s">
        <v>186</v>
      </c>
      <c r="D73" s="80" t="s">
        <v>187</v>
      </c>
      <c r="E73" s="80" t="s">
        <v>48</v>
      </c>
      <c r="F73" s="27"/>
    </row>
    <row r="74" spans="2:6" ht="38.25" x14ac:dyDescent="0.25">
      <c r="B74" s="81" t="s">
        <v>188</v>
      </c>
      <c r="C74" s="82" t="s">
        <v>189</v>
      </c>
      <c r="D74" s="80" t="s">
        <v>190</v>
      </c>
      <c r="E74" s="80" t="s">
        <v>48</v>
      </c>
      <c r="F74" s="85" t="s">
        <v>1158</v>
      </c>
    </row>
    <row r="75" spans="2:6" ht="38.25" x14ac:dyDescent="0.25">
      <c r="B75" s="81" t="s">
        <v>191</v>
      </c>
      <c r="C75" s="82" t="s">
        <v>192</v>
      </c>
      <c r="D75" s="80" t="s">
        <v>157</v>
      </c>
      <c r="E75" s="80" t="s">
        <v>48</v>
      </c>
      <c r="F75" s="27"/>
    </row>
    <row r="76" spans="2:6" ht="38.25" x14ac:dyDescent="0.25">
      <c r="B76" s="131" t="s">
        <v>705</v>
      </c>
      <c r="C76" s="132" t="s">
        <v>752</v>
      </c>
      <c r="D76" s="133" t="s">
        <v>157</v>
      </c>
      <c r="E76" s="133" t="s">
        <v>48</v>
      </c>
      <c r="F76" s="26"/>
    </row>
    <row r="77" spans="2:6" ht="38.25" x14ac:dyDescent="0.25">
      <c r="B77" s="81" t="s">
        <v>193</v>
      </c>
      <c r="C77" s="82" t="s">
        <v>194</v>
      </c>
      <c r="D77" s="80" t="s">
        <v>154</v>
      </c>
      <c r="E77" s="80" t="s">
        <v>48</v>
      </c>
      <c r="F77" s="27"/>
    </row>
    <row r="78" spans="2:6" ht="42.75" customHeight="1" x14ac:dyDescent="0.25">
      <c r="B78" s="81" t="s">
        <v>248</v>
      </c>
      <c r="C78" s="82">
        <v>165.4</v>
      </c>
      <c r="D78" s="80" t="s">
        <v>154</v>
      </c>
      <c r="E78" s="80" t="s">
        <v>294</v>
      </c>
      <c r="F78" s="27"/>
    </row>
    <row r="79" spans="2:6" ht="39.950000000000003" customHeight="1" x14ac:dyDescent="0.25">
      <c r="B79" s="81" t="s">
        <v>163</v>
      </c>
      <c r="C79" s="82" t="s">
        <v>274</v>
      </c>
      <c r="D79" s="80" t="s">
        <v>165</v>
      </c>
      <c r="E79" s="80" t="s">
        <v>48</v>
      </c>
      <c r="F79" s="85" t="s">
        <v>275</v>
      </c>
    </row>
    <row r="80" spans="2:6" ht="39.950000000000003" customHeight="1" x14ac:dyDescent="0.25">
      <c r="B80" s="81" t="s">
        <v>289</v>
      </c>
      <c r="C80" s="82" t="s">
        <v>290</v>
      </c>
      <c r="D80" s="80" t="s">
        <v>213</v>
      </c>
      <c r="E80" s="80" t="s">
        <v>48</v>
      </c>
      <c r="F80" s="85" t="s">
        <v>277</v>
      </c>
    </row>
    <row r="81" spans="2:6" ht="39.950000000000003" customHeight="1" x14ac:dyDescent="0.25">
      <c r="B81" s="81" t="s">
        <v>195</v>
      </c>
      <c r="C81" s="82" t="s">
        <v>196</v>
      </c>
      <c r="D81" s="80" t="s">
        <v>154</v>
      </c>
      <c r="E81" s="80" t="s">
        <v>47</v>
      </c>
      <c r="F81" s="27"/>
    </row>
    <row r="82" spans="2:6" ht="39.950000000000003" customHeight="1" x14ac:dyDescent="0.25">
      <c r="B82" s="197" t="s">
        <v>8</v>
      </c>
      <c r="C82" s="198"/>
      <c r="D82" s="198"/>
      <c r="E82" s="198"/>
      <c r="F82" s="199"/>
    </row>
    <row r="83" spans="2:6" ht="39.950000000000003" customHeight="1" x14ac:dyDescent="0.25">
      <c r="B83" s="195" t="s">
        <v>10</v>
      </c>
      <c r="C83" s="195" t="s">
        <v>12</v>
      </c>
      <c r="D83" s="195" t="s">
        <v>11</v>
      </c>
      <c r="E83" s="195" t="s">
        <v>28</v>
      </c>
      <c r="F83" s="203" t="s">
        <v>0</v>
      </c>
    </row>
    <row r="84" spans="2:6" ht="39.950000000000003" customHeight="1" x14ac:dyDescent="0.25">
      <c r="B84" s="195"/>
      <c r="C84" s="195"/>
      <c r="D84" s="195"/>
      <c r="E84" s="195"/>
      <c r="F84" s="204"/>
    </row>
    <row r="85" spans="2:6" ht="39.950000000000003" customHeight="1" x14ac:dyDescent="0.25">
      <c r="B85" s="86" t="s">
        <v>197</v>
      </c>
      <c r="C85" s="87">
        <v>1</v>
      </c>
      <c r="D85" s="74" t="s">
        <v>198</v>
      </c>
      <c r="E85" s="77" t="s">
        <v>45</v>
      </c>
      <c r="F85" s="26"/>
    </row>
    <row r="86" spans="2:6" ht="39.950000000000003" customHeight="1" x14ac:dyDescent="0.25">
      <c r="B86" s="86" t="s">
        <v>199</v>
      </c>
      <c r="C86" s="87">
        <v>1</v>
      </c>
      <c r="D86" s="74" t="s">
        <v>200</v>
      </c>
      <c r="E86" s="77" t="s">
        <v>45</v>
      </c>
      <c r="F86" s="26"/>
    </row>
    <row r="87" spans="2:6" ht="39.950000000000003" customHeight="1" x14ac:dyDescent="0.25">
      <c r="B87" s="86" t="s">
        <v>201</v>
      </c>
      <c r="C87" s="87">
        <v>1</v>
      </c>
      <c r="D87" s="74" t="s">
        <v>200</v>
      </c>
      <c r="E87" s="77" t="s">
        <v>45</v>
      </c>
      <c r="F87" s="26"/>
    </row>
    <row r="88" spans="2:6" ht="39.950000000000003" customHeight="1" x14ac:dyDescent="0.25">
      <c r="B88" s="86" t="s">
        <v>341</v>
      </c>
      <c r="C88" s="87">
        <v>1</v>
      </c>
      <c r="D88" s="74" t="s">
        <v>340</v>
      </c>
      <c r="E88" s="77" t="s">
        <v>45</v>
      </c>
      <c r="F88" s="26"/>
    </row>
    <row r="89" spans="2:6" ht="39.950000000000003" customHeight="1" x14ac:dyDescent="0.25">
      <c r="B89" s="86" t="s">
        <v>202</v>
      </c>
      <c r="C89" s="87">
        <v>1</v>
      </c>
      <c r="D89" s="74" t="s">
        <v>200</v>
      </c>
      <c r="E89" s="77" t="s">
        <v>45</v>
      </c>
      <c r="F89" s="26"/>
    </row>
    <row r="90" spans="2:6" ht="39.950000000000003" customHeight="1" x14ac:dyDescent="0.25">
      <c r="B90" s="86" t="s">
        <v>276</v>
      </c>
      <c r="C90" s="87">
        <v>1</v>
      </c>
      <c r="D90" s="74" t="s">
        <v>200</v>
      </c>
      <c r="E90" s="77" t="s">
        <v>45</v>
      </c>
      <c r="F90" s="26"/>
    </row>
    <row r="91" spans="2:6" ht="39.950000000000003" customHeight="1" x14ac:dyDescent="0.25">
      <c r="B91" s="86" t="s">
        <v>342</v>
      </c>
      <c r="C91" s="87">
        <v>1</v>
      </c>
      <c r="D91" s="74" t="s">
        <v>198</v>
      </c>
      <c r="E91" s="77" t="s">
        <v>45</v>
      </c>
      <c r="F91" s="26"/>
    </row>
    <row r="92" spans="2:6" ht="39.950000000000003" customHeight="1" x14ac:dyDescent="0.25">
      <c r="B92" s="86" t="s">
        <v>343</v>
      </c>
      <c r="C92" s="87">
        <v>1</v>
      </c>
      <c r="D92" s="74" t="s">
        <v>198</v>
      </c>
      <c r="E92" s="77" t="s">
        <v>45</v>
      </c>
      <c r="F92" s="26"/>
    </row>
    <row r="93" spans="2:6" ht="39.950000000000003" customHeight="1" x14ac:dyDescent="0.25">
      <c r="B93" s="88" t="s">
        <v>204</v>
      </c>
      <c r="C93" s="87">
        <v>1</v>
      </c>
      <c r="D93" s="74" t="s">
        <v>198</v>
      </c>
      <c r="E93" s="77" t="s">
        <v>45</v>
      </c>
      <c r="F93" s="26"/>
    </row>
    <row r="94" spans="2:6" ht="39.950000000000003" customHeight="1" x14ac:dyDescent="0.25">
      <c r="B94" s="86" t="s">
        <v>203</v>
      </c>
      <c r="C94" s="87">
        <v>1</v>
      </c>
      <c r="D94" s="74" t="s">
        <v>198</v>
      </c>
      <c r="E94" s="77" t="s">
        <v>51</v>
      </c>
      <c r="F94" s="26"/>
    </row>
    <row r="95" spans="2:6" ht="39.950000000000003" customHeight="1" x14ac:dyDescent="0.25">
      <c r="B95" s="88" t="s">
        <v>204</v>
      </c>
      <c r="C95" s="75">
        <v>2</v>
      </c>
      <c r="D95" s="74" t="s">
        <v>198</v>
      </c>
      <c r="E95" s="78" t="s">
        <v>51</v>
      </c>
      <c r="F95" s="26"/>
    </row>
    <row r="96" spans="2:6" ht="39.950000000000003" customHeight="1" x14ac:dyDescent="0.25">
      <c r="B96" s="197" t="s">
        <v>9</v>
      </c>
      <c r="C96" s="198"/>
      <c r="D96" s="198"/>
      <c r="E96" s="198"/>
      <c r="F96" s="199"/>
    </row>
    <row r="97" spans="2:6" ht="39.950000000000003" customHeight="1" x14ac:dyDescent="0.25">
      <c r="B97" s="195" t="s">
        <v>10</v>
      </c>
      <c r="C97" s="195" t="s">
        <v>12</v>
      </c>
      <c r="D97" s="195" t="s">
        <v>11</v>
      </c>
      <c r="E97" s="208" t="s">
        <v>0</v>
      </c>
      <c r="F97" s="209"/>
    </row>
    <row r="98" spans="2:6" ht="39.950000000000003" customHeight="1" x14ac:dyDescent="0.25">
      <c r="B98" s="195"/>
      <c r="C98" s="195"/>
      <c r="D98" s="195"/>
      <c r="E98" s="210"/>
      <c r="F98" s="211"/>
    </row>
    <row r="99" spans="2:6" ht="39.950000000000003" customHeight="1" x14ac:dyDescent="0.25">
      <c r="B99" s="98" t="s">
        <v>205</v>
      </c>
      <c r="C99" s="98">
        <v>1</v>
      </c>
      <c r="D99" s="100" t="s">
        <v>206</v>
      </c>
      <c r="E99" s="212"/>
      <c r="F99" s="213"/>
    </row>
    <row r="100" spans="2:6" ht="39.950000000000003" customHeight="1" x14ac:dyDescent="0.25">
      <c r="B100" s="98" t="s">
        <v>207</v>
      </c>
      <c r="C100" s="98">
        <v>12</v>
      </c>
      <c r="D100" s="100" t="s">
        <v>208</v>
      </c>
      <c r="E100" s="212"/>
      <c r="F100" s="213"/>
    </row>
    <row r="101" spans="2:6" ht="39" customHeight="1" x14ac:dyDescent="0.25">
      <c r="B101" s="98" t="s">
        <v>209</v>
      </c>
      <c r="C101" s="98">
        <v>5</v>
      </c>
      <c r="D101" s="100" t="s">
        <v>208</v>
      </c>
      <c r="E101" s="212"/>
      <c r="F101" s="213"/>
    </row>
    <row r="102" spans="2:6" ht="35.25" customHeight="1" x14ac:dyDescent="0.25">
      <c r="B102" s="98" t="s">
        <v>210</v>
      </c>
      <c r="C102" s="98">
        <v>3</v>
      </c>
      <c r="D102" s="100" t="s">
        <v>208</v>
      </c>
      <c r="E102" s="214"/>
      <c r="F102" s="215"/>
    </row>
    <row r="103" spans="2:6" ht="38.25" customHeight="1" x14ac:dyDescent="0.25">
      <c r="B103" s="98" t="s">
        <v>211</v>
      </c>
      <c r="C103" s="134">
        <v>10</v>
      </c>
      <c r="D103" s="155" t="s">
        <v>208</v>
      </c>
      <c r="E103" s="214"/>
      <c r="F103" s="215"/>
    </row>
    <row r="104" spans="2:6" ht="44.25" customHeight="1" x14ac:dyDescent="0.25">
      <c r="B104" s="98" t="s">
        <v>212</v>
      </c>
      <c r="C104" s="98">
        <v>2</v>
      </c>
      <c r="D104" s="100" t="s">
        <v>213</v>
      </c>
      <c r="E104" s="214"/>
      <c r="F104" s="215"/>
    </row>
    <row r="105" spans="2:6" ht="38.25" customHeight="1" x14ac:dyDescent="0.25">
      <c r="B105" s="98" t="s">
        <v>751</v>
      </c>
      <c r="C105" s="130">
        <v>20</v>
      </c>
      <c r="D105" s="100" t="s">
        <v>208</v>
      </c>
      <c r="E105" s="214"/>
      <c r="F105" s="216"/>
    </row>
    <row r="106" spans="2:6" ht="26.25" customHeight="1" x14ac:dyDescent="0.25">
      <c r="B106" s="98" t="s">
        <v>214</v>
      </c>
      <c r="C106" s="98">
        <v>3</v>
      </c>
      <c r="D106" s="100" t="s">
        <v>213</v>
      </c>
      <c r="E106" s="214"/>
      <c r="F106" s="215"/>
    </row>
    <row r="107" spans="2:6" ht="35.1" customHeight="1" x14ac:dyDescent="0.25">
      <c r="B107" s="98" t="s">
        <v>215</v>
      </c>
      <c r="C107" s="98">
        <v>1</v>
      </c>
      <c r="D107" s="100" t="s">
        <v>208</v>
      </c>
      <c r="E107" s="214"/>
      <c r="F107" s="215"/>
    </row>
    <row r="108" spans="2:6" ht="35.1" customHeight="1" x14ac:dyDescent="0.25">
      <c r="B108" s="98" t="s">
        <v>216</v>
      </c>
      <c r="C108" s="98">
        <v>3</v>
      </c>
      <c r="D108" s="100" t="s">
        <v>213</v>
      </c>
      <c r="E108" s="212"/>
      <c r="F108" s="213"/>
    </row>
    <row r="109" spans="2:6" ht="35.1" customHeight="1" x14ac:dyDescent="0.25">
      <c r="B109" s="98" t="s">
        <v>217</v>
      </c>
      <c r="C109" s="98">
        <v>4</v>
      </c>
      <c r="D109" s="100" t="s">
        <v>213</v>
      </c>
      <c r="E109" s="212"/>
      <c r="F109" s="213"/>
    </row>
    <row r="110" spans="2:6" ht="35.1" customHeight="1" x14ac:dyDescent="0.25">
      <c r="B110" s="98" t="s">
        <v>218</v>
      </c>
      <c r="C110" s="98">
        <v>1</v>
      </c>
      <c r="D110" s="100" t="s">
        <v>219</v>
      </c>
      <c r="E110" s="212"/>
      <c r="F110" s="213"/>
    </row>
    <row r="111" spans="2:6" ht="35.1" customHeight="1" x14ac:dyDescent="0.25">
      <c r="B111" s="98" t="s">
        <v>220</v>
      </c>
      <c r="C111" s="98">
        <v>1</v>
      </c>
      <c r="D111" s="100" t="s">
        <v>219</v>
      </c>
      <c r="E111" s="212"/>
      <c r="F111" s="213"/>
    </row>
    <row r="112" spans="2:6" ht="35.1" customHeight="1" x14ac:dyDescent="0.25">
      <c r="B112" s="98" t="s">
        <v>221</v>
      </c>
      <c r="C112" s="98">
        <v>2</v>
      </c>
      <c r="D112" s="100" t="s">
        <v>213</v>
      </c>
      <c r="E112" s="212"/>
      <c r="F112" s="213"/>
    </row>
    <row r="113" spans="2:6" ht="35.1" customHeight="1" x14ac:dyDescent="0.25">
      <c r="B113" s="98" t="s">
        <v>222</v>
      </c>
      <c r="C113" s="98">
        <v>10</v>
      </c>
      <c r="D113" s="100" t="s">
        <v>219</v>
      </c>
      <c r="E113" s="212"/>
      <c r="F113" s="213"/>
    </row>
    <row r="114" spans="2:6" ht="35.1" customHeight="1" x14ac:dyDescent="0.25">
      <c r="B114" s="98" t="s">
        <v>223</v>
      </c>
      <c r="C114" s="98">
        <v>6</v>
      </c>
      <c r="D114" s="100" t="s">
        <v>213</v>
      </c>
      <c r="E114" s="214"/>
      <c r="F114" s="215"/>
    </row>
    <row r="115" spans="2:6" ht="15" customHeight="1" x14ac:dyDescent="0.25">
      <c r="B115" s="98" t="s">
        <v>224</v>
      </c>
      <c r="C115" s="98">
        <v>1</v>
      </c>
      <c r="D115" s="100" t="s">
        <v>213</v>
      </c>
      <c r="E115" s="214"/>
      <c r="F115" s="215"/>
    </row>
    <row r="116" spans="2:6" ht="15" customHeight="1" x14ac:dyDescent="0.25">
      <c r="B116" s="98" t="s">
        <v>225</v>
      </c>
      <c r="C116" s="98">
        <v>1</v>
      </c>
      <c r="D116" s="100" t="s">
        <v>213</v>
      </c>
      <c r="E116" s="214"/>
      <c r="F116" s="215"/>
    </row>
    <row r="117" spans="2:6" ht="33" customHeight="1" x14ac:dyDescent="0.25">
      <c r="B117" s="98" t="s">
        <v>226</v>
      </c>
      <c r="C117" s="98">
        <v>1</v>
      </c>
      <c r="D117" s="100" t="s">
        <v>213</v>
      </c>
      <c r="E117" s="214"/>
      <c r="F117" s="215"/>
    </row>
    <row r="118" spans="2:6" ht="15" customHeight="1" x14ac:dyDescent="0.25">
      <c r="B118" s="98" t="s">
        <v>227</v>
      </c>
      <c r="C118" s="98">
        <v>1</v>
      </c>
      <c r="D118" s="100" t="s">
        <v>213</v>
      </c>
      <c r="E118" s="214"/>
      <c r="F118" s="215"/>
    </row>
    <row r="119" spans="2:6" ht="15.75" x14ac:dyDescent="0.25">
      <c r="B119" s="98" t="s">
        <v>777</v>
      </c>
      <c r="C119" s="98">
        <v>1</v>
      </c>
      <c r="D119" s="100" t="s">
        <v>213</v>
      </c>
      <c r="E119" s="214"/>
      <c r="F119" s="215"/>
    </row>
    <row r="120" spans="2:6" ht="15.75" x14ac:dyDescent="0.25">
      <c r="B120" s="98" t="s">
        <v>228</v>
      </c>
      <c r="C120" s="98">
        <v>1</v>
      </c>
      <c r="D120" s="100" t="s">
        <v>213</v>
      </c>
      <c r="E120" s="214"/>
      <c r="F120" s="215"/>
    </row>
    <row r="121" spans="2:6" ht="15.75" x14ac:dyDescent="0.25">
      <c r="B121" s="98" t="s">
        <v>229</v>
      </c>
      <c r="C121" s="98">
        <v>1</v>
      </c>
      <c r="D121" s="100" t="s">
        <v>213</v>
      </c>
      <c r="E121" s="214"/>
      <c r="F121" s="215"/>
    </row>
    <row r="122" spans="2:6" ht="15.75" x14ac:dyDescent="0.25">
      <c r="B122" s="98" t="s">
        <v>230</v>
      </c>
      <c r="C122" s="98">
        <v>1</v>
      </c>
      <c r="D122" s="100" t="s">
        <v>213</v>
      </c>
      <c r="E122" s="214"/>
      <c r="F122" s="215"/>
    </row>
    <row r="123" spans="2:6" ht="15.75" customHeight="1" x14ac:dyDescent="0.25">
      <c r="B123" s="98" t="s">
        <v>231</v>
      </c>
      <c r="C123" s="98">
        <v>4</v>
      </c>
      <c r="D123" s="100" t="s">
        <v>213</v>
      </c>
      <c r="E123" s="214"/>
      <c r="F123" s="215"/>
    </row>
    <row r="124" spans="2:6" ht="15.75" x14ac:dyDescent="0.25">
      <c r="B124" s="98" t="s">
        <v>232</v>
      </c>
      <c r="C124" s="98">
        <v>1</v>
      </c>
      <c r="D124" s="100" t="s">
        <v>213</v>
      </c>
      <c r="E124" s="214"/>
      <c r="F124" s="215"/>
    </row>
    <row r="125" spans="2:6" ht="15.75" x14ac:dyDescent="0.25">
      <c r="B125" s="98" t="s">
        <v>233</v>
      </c>
      <c r="C125" s="98">
        <v>1</v>
      </c>
      <c r="D125" s="100" t="s">
        <v>213</v>
      </c>
      <c r="E125" s="214"/>
      <c r="F125" s="215"/>
    </row>
    <row r="126" spans="2:6" ht="15.75" x14ac:dyDescent="0.25">
      <c r="B126" s="98" t="s">
        <v>234</v>
      </c>
      <c r="C126" s="98">
        <v>1</v>
      </c>
      <c r="D126" s="100" t="s">
        <v>213</v>
      </c>
      <c r="E126" s="214"/>
      <c r="F126" s="215"/>
    </row>
    <row r="127" spans="2:6" ht="31.5" x14ac:dyDescent="0.25">
      <c r="B127" s="98" t="s">
        <v>235</v>
      </c>
      <c r="C127" s="98">
        <v>2</v>
      </c>
      <c r="D127" s="100" t="s">
        <v>236</v>
      </c>
      <c r="E127" s="214"/>
      <c r="F127" s="215"/>
    </row>
    <row r="128" spans="2:6" ht="31.5" x14ac:dyDescent="0.25">
      <c r="B128" s="98" t="s">
        <v>237</v>
      </c>
      <c r="C128" s="98">
        <v>1</v>
      </c>
      <c r="D128" s="100" t="s">
        <v>236</v>
      </c>
      <c r="E128" s="214"/>
      <c r="F128" s="215"/>
    </row>
    <row r="129" spans="2:6" ht="31.5" x14ac:dyDescent="0.25">
      <c r="B129" s="98" t="s">
        <v>238</v>
      </c>
      <c r="C129" s="98">
        <v>1</v>
      </c>
      <c r="D129" s="100" t="s">
        <v>236</v>
      </c>
      <c r="E129" s="214"/>
      <c r="F129" s="215"/>
    </row>
    <row r="130" spans="2:6" ht="31.5" x14ac:dyDescent="0.25">
      <c r="B130" s="98" t="s">
        <v>239</v>
      </c>
      <c r="C130" s="98">
        <v>4</v>
      </c>
      <c r="D130" s="100" t="s">
        <v>236</v>
      </c>
      <c r="E130" s="214"/>
      <c r="F130" s="215"/>
    </row>
    <row r="131" spans="2:6" ht="31.5" x14ac:dyDescent="0.25">
      <c r="B131" s="98" t="s">
        <v>240</v>
      </c>
      <c r="C131" s="98">
        <v>2</v>
      </c>
      <c r="D131" s="100" t="s">
        <v>236</v>
      </c>
      <c r="E131" s="214"/>
      <c r="F131" s="215"/>
    </row>
    <row r="132" spans="2:6" ht="31.5" x14ac:dyDescent="0.25">
      <c r="B132" s="98" t="s">
        <v>241</v>
      </c>
      <c r="C132" s="98">
        <v>3</v>
      </c>
      <c r="D132" s="100" t="s">
        <v>236</v>
      </c>
      <c r="E132" s="214"/>
      <c r="F132" s="215"/>
    </row>
    <row r="133" spans="2:6" ht="31.5" x14ac:dyDescent="0.25">
      <c r="B133" s="98" t="s">
        <v>249</v>
      </c>
      <c r="C133" s="98">
        <v>2</v>
      </c>
      <c r="D133" s="100" t="s">
        <v>236</v>
      </c>
      <c r="E133" s="214"/>
      <c r="F133" s="215"/>
    </row>
    <row r="134" spans="2:6" ht="31.5" x14ac:dyDescent="0.25">
      <c r="B134" s="98" t="s">
        <v>242</v>
      </c>
      <c r="C134" s="98">
        <v>3</v>
      </c>
      <c r="D134" s="100" t="s">
        <v>236</v>
      </c>
      <c r="E134" s="214"/>
      <c r="F134" s="215"/>
    </row>
    <row r="135" spans="2:6" ht="31.5" x14ac:dyDescent="0.25">
      <c r="B135" s="98" t="s">
        <v>243</v>
      </c>
      <c r="C135" s="98">
        <v>8</v>
      </c>
      <c r="D135" s="100" t="s">
        <v>236</v>
      </c>
      <c r="E135" s="214"/>
      <c r="F135" s="215"/>
    </row>
    <row r="136" spans="2:6" ht="15.75" x14ac:dyDescent="0.25">
      <c r="B136" s="98" t="s">
        <v>244</v>
      </c>
      <c r="C136" s="98">
        <v>1</v>
      </c>
      <c r="D136" s="100" t="s">
        <v>213</v>
      </c>
      <c r="E136" s="214"/>
      <c r="F136" s="215"/>
    </row>
    <row r="137" spans="2:6" ht="15.75" x14ac:dyDescent="0.25">
      <c r="B137" s="98" t="s">
        <v>245</v>
      </c>
      <c r="C137" s="98">
        <v>1</v>
      </c>
      <c r="D137" s="100" t="s">
        <v>213</v>
      </c>
      <c r="E137" s="214"/>
      <c r="F137" s="215"/>
    </row>
    <row r="138" spans="2:6" ht="30" x14ac:dyDescent="0.25">
      <c r="B138" s="98" t="s">
        <v>278</v>
      </c>
      <c r="C138" s="98">
        <v>3</v>
      </c>
      <c r="D138" s="99" t="s">
        <v>236</v>
      </c>
      <c r="E138" s="217" t="s">
        <v>277</v>
      </c>
      <c r="F138" s="218"/>
    </row>
    <row r="139" spans="2:6" ht="15.75" x14ac:dyDescent="0.25">
      <c r="B139" s="98" t="s">
        <v>279</v>
      </c>
      <c r="C139" s="98">
        <v>5</v>
      </c>
      <c r="D139" s="99" t="s">
        <v>280</v>
      </c>
      <c r="E139" s="217" t="s">
        <v>277</v>
      </c>
      <c r="F139" s="219"/>
    </row>
    <row r="140" spans="2:6" ht="30" x14ac:dyDescent="0.25">
      <c r="B140" s="98" t="s">
        <v>281</v>
      </c>
      <c r="C140" s="98">
        <v>1</v>
      </c>
      <c r="D140" s="99" t="s">
        <v>236</v>
      </c>
      <c r="E140" s="217" t="s">
        <v>275</v>
      </c>
      <c r="F140" s="219"/>
    </row>
    <row r="141" spans="2:6" ht="15.75" x14ac:dyDescent="0.25">
      <c r="B141" s="98" t="s">
        <v>282</v>
      </c>
      <c r="C141" s="98">
        <v>4</v>
      </c>
      <c r="D141" s="99" t="s">
        <v>213</v>
      </c>
      <c r="E141" s="217" t="s">
        <v>275</v>
      </c>
      <c r="F141" s="219"/>
    </row>
    <row r="142" spans="2:6" ht="15.75" x14ac:dyDescent="0.25">
      <c r="B142" s="98" t="s">
        <v>283</v>
      </c>
      <c r="C142" s="98">
        <v>1</v>
      </c>
      <c r="D142" s="99" t="s">
        <v>213</v>
      </c>
      <c r="E142" s="217" t="s">
        <v>275</v>
      </c>
      <c r="F142" s="219"/>
    </row>
    <row r="143" spans="2:6" ht="15.75" x14ac:dyDescent="0.25">
      <c r="B143" s="98" t="s">
        <v>284</v>
      </c>
      <c r="C143" s="98">
        <v>1</v>
      </c>
      <c r="D143" s="99" t="s">
        <v>213</v>
      </c>
      <c r="E143" s="217" t="s">
        <v>275</v>
      </c>
      <c r="F143" s="219"/>
    </row>
    <row r="144" spans="2:6" ht="15.75" x14ac:dyDescent="0.25">
      <c r="B144" s="98" t="s">
        <v>285</v>
      </c>
      <c r="C144" s="98">
        <v>14</v>
      </c>
      <c r="D144" s="99" t="s">
        <v>213</v>
      </c>
      <c r="E144" s="217" t="s">
        <v>275</v>
      </c>
      <c r="F144" s="219"/>
    </row>
    <row r="145" spans="2:6" ht="15.75" x14ac:dyDescent="0.25">
      <c r="B145" s="98" t="s">
        <v>239</v>
      </c>
      <c r="C145" s="98">
        <v>1</v>
      </c>
      <c r="D145" s="99" t="s">
        <v>213</v>
      </c>
      <c r="E145" s="217" t="s">
        <v>275</v>
      </c>
      <c r="F145" s="219"/>
    </row>
    <row r="146" spans="2:6" ht="15.75" x14ac:dyDescent="0.25">
      <c r="B146" s="98" t="s">
        <v>286</v>
      </c>
      <c r="C146" s="98">
        <v>1</v>
      </c>
      <c r="D146" s="99" t="s">
        <v>213</v>
      </c>
      <c r="E146" s="217" t="s">
        <v>275</v>
      </c>
      <c r="F146" s="219"/>
    </row>
    <row r="147" spans="2:6" ht="15.75" x14ac:dyDescent="0.25">
      <c r="B147" s="98" t="s">
        <v>287</v>
      </c>
      <c r="C147" s="98">
        <v>3</v>
      </c>
      <c r="D147" s="99" t="s">
        <v>213</v>
      </c>
      <c r="E147" s="217" t="s">
        <v>275</v>
      </c>
      <c r="F147" s="219"/>
    </row>
    <row r="148" spans="2:6" ht="15.75" x14ac:dyDescent="0.25">
      <c r="B148" s="98" t="s">
        <v>288</v>
      </c>
      <c r="C148" s="98">
        <v>3</v>
      </c>
      <c r="D148" s="99" t="s">
        <v>213</v>
      </c>
      <c r="E148" s="217" t="s">
        <v>275</v>
      </c>
      <c r="F148" s="219"/>
    </row>
    <row r="149" spans="2:6" ht="15.75" x14ac:dyDescent="0.25">
      <c r="B149" s="101" t="s">
        <v>246</v>
      </c>
      <c r="C149" s="102">
        <v>1</v>
      </c>
      <c r="D149" s="100" t="s">
        <v>208</v>
      </c>
      <c r="E149" s="212"/>
      <c r="F149" s="213"/>
    </row>
    <row r="150" spans="2:6" x14ac:dyDescent="0.25">
      <c r="B150" s="111"/>
      <c r="C150" s="111"/>
      <c r="D150" s="111"/>
      <c r="E150" s="111"/>
      <c r="F150" s="111"/>
    </row>
  </sheetData>
  <sheetProtection formatCells="0" formatRows="0" insertRows="0" insertHyperlinks="0" deleteRows="0" sort="0" autoFilter="0" pivotTables="0"/>
  <mergeCells count="90">
    <mergeCell ref="E135:F135"/>
    <mergeCell ref="E136:F136"/>
    <mergeCell ref="E137:F137"/>
    <mergeCell ref="E130:F130"/>
    <mergeCell ref="E131:F131"/>
    <mergeCell ref="E132:F132"/>
    <mergeCell ref="E133:F133"/>
    <mergeCell ref="E134:F134"/>
    <mergeCell ref="E125:F125"/>
    <mergeCell ref="E126:F126"/>
    <mergeCell ref="E127:F127"/>
    <mergeCell ref="E128:F128"/>
    <mergeCell ref="E129:F129"/>
    <mergeCell ref="E120:F120"/>
    <mergeCell ref="E121:F121"/>
    <mergeCell ref="E122:F122"/>
    <mergeCell ref="E123:F123"/>
    <mergeCell ref="E124:F124"/>
    <mergeCell ref="E115:F115"/>
    <mergeCell ref="E116:F116"/>
    <mergeCell ref="E117:F117"/>
    <mergeCell ref="E118:F118"/>
    <mergeCell ref="E119:F119"/>
    <mergeCell ref="E110:F110"/>
    <mergeCell ref="E111:F111"/>
    <mergeCell ref="E112:F112"/>
    <mergeCell ref="E113:F113"/>
    <mergeCell ref="E114:F114"/>
    <mergeCell ref="E148:F148"/>
    <mergeCell ref="E149:F149"/>
    <mergeCell ref="E143:F143"/>
    <mergeCell ref="E144:F144"/>
    <mergeCell ref="E145:F145"/>
    <mergeCell ref="E146:F146"/>
    <mergeCell ref="E147:F147"/>
    <mergeCell ref="E138:F138"/>
    <mergeCell ref="E139:F139"/>
    <mergeCell ref="E140:F140"/>
    <mergeCell ref="E141:F141"/>
    <mergeCell ref="E142:F142"/>
    <mergeCell ref="E99:F99"/>
    <mergeCell ref="E100:F100"/>
    <mergeCell ref="E101:F101"/>
    <mergeCell ref="E108:F108"/>
    <mergeCell ref="E109:F109"/>
    <mergeCell ref="E102:F102"/>
    <mergeCell ref="E103:F103"/>
    <mergeCell ref="E104:F104"/>
    <mergeCell ref="E106:F106"/>
    <mergeCell ref="E107:F107"/>
    <mergeCell ref="E105:F105"/>
    <mergeCell ref="B96:F96"/>
    <mergeCell ref="B97:B98"/>
    <mergeCell ref="C97:C98"/>
    <mergeCell ref="D97:D98"/>
    <mergeCell ref="E97:F98"/>
    <mergeCell ref="B56:E56"/>
    <mergeCell ref="B82:F82"/>
    <mergeCell ref="B83:B84"/>
    <mergeCell ref="C83:C84"/>
    <mergeCell ref="D83:D84"/>
    <mergeCell ref="E83:E84"/>
    <mergeCell ref="F83:F84"/>
    <mergeCell ref="B57:F57"/>
    <mergeCell ref="B58:B59"/>
    <mergeCell ref="C58:C59"/>
    <mergeCell ref="D58:D59"/>
    <mergeCell ref="E58:E59"/>
    <mergeCell ref="F58:F59"/>
    <mergeCell ref="B45:F45"/>
    <mergeCell ref="B46:B47"/>
    <mergeCell ref="C46:C47"/>
    <mergeCell ref="D46:D47"/>
    <mergeCell ref="E46:E47"/>
    <mergeCell ref="F46:F47"/>
    <mergeCell ref="F4:F5"/>
    <mergeCell ref="I5:K5"/>
    <mergeCell ref="B21:E21"/>
    <mergeCell ref="B22:F22"/>
    <mergeCell ref="B23:B24"/>
    <mergeCell ref="C23:C24"/>
    <mergeCell ref="D23:D24"/>
    <mergeCell ref="E23:E24"/>
    <mergeCell ref="F23:F24"/>
    <mergeCell ref="B2:E2"/>
    <mergeCell ref="B3:E3"/>
    <mergeCell ref="B4:B5"/>
    <mergeCell ref="C4:C5"/>
    <mergeCell ref="D4:D5"/>
    <mergeCell ref="E4:E5"/>
  </mergeCells>
  <dataValidations count="5">
    <dataValidation type="list" allowBlank="1" showInputMessage="1" showErrorMessage="1" prompt="ODABRATI JEDNU OD PONUĐENIH TVRDNJI_x000a_" sqref="E60:E81">
      <formula1>vlasnistvonekretnine</formula1>
    </dataValidation>
    <dataValidation type="list" allowBlank="1" showInputMessage="1" showErrorMessage="1" prompt="ODABRATI JEDNU OD PONUĐENIH TVRDNJI_x000a_" sqref="E25:E44 E48:E54">
      <formula1>tipugovora</formula1>
    </dataValidation>
    <dataValidation type="list" allowBlank="1" showInputMessage="1" showErrorMessage="1" prompt="ODABRATI JEDNU OD PONUĐENIH TVRDNJI" sqref="E7:F19">
      <formula1>dane</formula1>
    </dataValidation>
    <dataValidation allowBlank="1" showErrorMessage="1" sqref="C7:D19"/>
    <dataValidation type="list" allowBlank="1" showInputMessage="1" showErrorMessage="1" prompt="ODABRATI JEDNU OD PONUĐENIH TVRDNJI" sqref="E85:E95">
      <formula1>vlasnistvopokretnine</formula1>
    </dataValidation>
  </dataValidations>
  <pageMargins left="0.7" right="0.7" top="0.75" bottom="0.75" header="0.3" footer="0.3"/>
  <pageSetup paperSize="9" scale="74" fitToHeight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15"/>
  <sheetViews>
    <sheetView topLeftCell="A25" zoomScale="75" zoomScaleNormal="75" zoomScaleSheetLayoutView="100" workbookViewId="0">
      <selection activeCell="H13" sqref="H13"/>
    </sheetView>
  </sheetViews>
  <sheetFormatPr defaultColWidth="9.140625" defaultRowHeight="15" x14ac:dyDescent="0.25"/>
  <cols>
    <col min="1" max="1" width="9.140625" style="6"/>
    <col min="2" max="2" width="20.7109375" style="6" customWidth="1"/>
    <col min="3" max="3" width="38.140625" style="6" customWidth="1"/>
    <col min="4" max="4" width="12.7109375" style="6" customWidth="1"/>
    <col min="5" max="5" width="71.7109375" style="6" customWidth="1"/>
    <col min="6" max="6" width="27.7109375" style="6" customWidth="1"/>
    <col min="7" max="14" width="9.140625" style="6"/>
    <col min="15" max="15" width="19" style="6" customWidth="1"/>
    <col min="16" max="16384" width="9.140625" style="6"/>
  </cols>
  <sheetData>
    <row r="2" spans="1:7" ht="30" customHeight="1" x14ac:dyDescent="0.25">
      <c r="B2" s="223" t="s">
        <v>75</v>
      </c>
      <c r="C2" s="223"/>
      <c r="D2" s="223"/>
      <c r="E2" s="223"/>
    </row>
    <row r="3" spans="1:7" ht="30" customHeight="1" x14ac:dyDescent="0.25">
      <c r="A3" s="32"/>
      <c r="B3" s="224" t="s">
        <v>88</v>
      </c>
      <c r="C3" s="224"/>
      <c r="D3" s="224"/>
      <c r="E3" s="224"/>
      <c r="G3" s="1"/>
    </row>
    <row r="4" spans="1:7" ht="45" customHeight="1" x14ac:dyDescent="0.25">
      <c r="B4" s="227" t="s">
        <v>71</v>
      </c>
      <c r="C4" s="190" t="s">
        <v>85</v>
      </c>
      <c r="D4" s="225" t="s">
        <v>73</v>
      </c>
      <c r="E4" s="187" t="s">
        <v>22</v>
      </c>
      <c r="F4" s="7"/>
    </row>
    <row r="5" spans="1:7" s="7" customFormat="1" ht="39.950000000000003" customHeight="1" x14ac:dyDescent="0.25">
      <c r="A5" s="6"/>
      <c r="B5" s="186"/>
      <c r="C5" s="187"/>
      <c r="D5" s="226"/>
      <c r="E5" s="187"/>
      <c r="F5" s="8"/>
    </row>
    <row r="6" spans="1:7" ht="49.5" customHeight="1" x14ac:dyDescent="0.25">
      <c r="B6" s="25" t="s">
        <v>302</v>
      </c>
      <c r="C6" s="25" t="s">
        <v>261</v>
      </c>
      <c r="D6" s="25">
        <v>3</v>
      </c>
      <c r="E6" s="25" t="s">
        <v>861</v>
      </c>
    </row>
    <row r="7" spans="1:7" ht="33" customHeight="1" x14ac:dyDescent="0.25">
      <c r="B7" s="25" t="s">
        <v>303</v>
      </c>
      <c r="C7" s="25" t="s">
        <v>92</v>
      </c>
      <c r="D7" s="25">
        <v>3</v>
      </c>
      <c r="E7" s="25" t="s">
        <v>266</v>
      </c>
    </row>
    <row r="8" spans="1:7" ht="33" customHeight="1" x14ac:dyDescent="0.25">
      <c r="B8" s="25" t="s">
        <v>305</v>
      </c>
      <c r="C8" s="25" t="s">
        <v>304</v>
      </c>
      <c r="D8" s="25">
        <v>3</v>
      </c>
      <c r="E8" s="96" t="s">
        <v>306</v>
      </c>
    </row>
    <row r="9" spans="1:7" ht="33" customHeight="1" x14ac:dyDescent="0.25">
      <c r="B9" s="25" t="s">
        <v>307</v>
      </c>
      <c r="C9" s="25" t="s">
        <v>267</v>
      </c>
      <c r="D9" s="25">
        <v>3</v>
      </c>
      <c r="E9" s="96" t="s">
        <v>300</v>
      </c>
    </row>
    <row r="10" spans="1:7" ht="33.75" customHeight="1" x14ac:dyDescent="0.25">
      <c r="B10" s="25" t="s">
        <v>308</v>
      </c>
      <c r="C10" s="25" t="s">
        <v>309</v>
      </c>
      <c r="D10" s="25">
        <v>3</v>
      </c>
      <c r="E10" s="96" t="s">
        <v>310</v>
      </c>
    </row>
    <row r="11" spans="1:7" ht="15" customHeight="1" x14ac:dyDescent="0.25">
      <c r="B11" s="25" t="s">
        <v>252</v>
      </c>
      <c r="C11" s="25" t="s">
        <v>253</v>
      </c>
      <c r="D11" s="25">
        <v>3</v>
      </c>
      <c r="E11" s="228" t="s">
        <v>346</v>
      </c>
    </row>
    <row r="12" spans="1:7" ht="15" customHeight="1" x14ac:dyDescent="0.25">
      <c r="B12" s="25" t="s">
        <v>254</v>
      </c>
      <c r="C12" s="25" t="s">
        <v>255</v>
      </c>
      <c r="D12" s="25">
        <v>2</v>
      </c>
      <c r="E12" s="229"/>
    </row>
    <row r="13" spans="1:7" ht="15" customHeight="1" x14ac:dyDescent="0.25">
      <c r="B13" s="25" t="s">
        <v>257</v>
      </c>
      <c r="C13" s="25" t="s">
        <v>256</v>
      </c>
      <c r="D13" s="25">
        <v>3</v>
      </c>
      <c r="E13" s="229"/>
    </row>
    <row r="14" spans="1:7" ht="34.5" customHeight="1" x14ac:dyDescent="0.25">
      <c r="B14" s="25" t="s">
        <v>259</v>
      </c>
      <c r="C14" s="25" t="s">
        <v>258</v>
      </c>
      <c r="D14" s="25">
        <v>2</v>
      </c>
      <c r="E14" s="230"/>
    </row>
    <row r="15" spans="1:7" ht="116.25" customHeight="1" x14ac:dyDescent="0.25">
      <c r="B15" s="220" t="s">
        <v>74</v>
      </c>
      <c r="C15" s="221"/>
      <c r="D15" s="221"/>
      <c r="E15" s="222"/>
    </row>
  </sheetData>
  <dataConsolidate/>
  <mergeCells count="8">
    <mergeCell ref="B15:E15"/>
    <mergeCell ref="B2:E2"/>
    <mergeCell ref="B3:E3"/>
    <mergeCell ref="C4:C5"/>
    <mergeCell ref="D4:D5"/>
    <mergeCell ref="E4:E5"/>
    <mergeCell ref="B4:B5"/>
    <mergeCell ref="E11:E14"/>
  </mergeCells>
  <pageMargins left="0.7" right="0.7" top="0.75" bottom="0.75" header="0.3" footer="0.3"/>
  <pageSetup paperSize="9" scale="91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xWindow="488" yWindow="686" count="1">
        <x14:dataValidation type="list" allowBlank="1" showInputMessage="1" showErrorMessage="1" prompt="ODABRATI JEDNU OD PONUĐENIH OCJENA">
          <x14:formula1>
            <xm:f>_!$A$32:$A$35</xm:f>
          </x14:formula1>
          <xm:sqref>D6:D14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H47"/>
  <sheetViews>
    <sheetView showGridLines="0" topLeftCell="A47" zoomScale="83" zoomScaleNormal="83" zoomScaleSheetLayoutView="100" workbookViewId="0">
      <selection activeCell="B2" sqref="B2:D2"/>
    </sheetView>
  </sheetViews>
  <sheetFormatPr defaultColWidth="9.140625" defaultRowHeight="15" x14ac:dyDescent="0.25"/>
  <cols>
    <col min="1" max="1" width="9.140625" style="49"/>
    <col min="2" max="2" width="8.7109375" style="50" customWidth="1"/>
    <col min="3" max="3" width="75.85546875" style="50" customWidth="1"/>
    <col min="4" max="4" width="138.5703125" style="50" customWidth="1"/>
    <col min="5" max="16384" width="9.140625" style="49"/>
  </cols>
  <sheetData>
    <row r="2" spans="1:34" s="9" customFormat="1" ht="30" customHeight="1" x14ac:dyDescent="0.25">
      <c r="B2" s="192" t="s">
        <v>90</v>
      </c>
      <c r="C2" s="192"/>
      <c r="D2" s="192"/>
    </row>
    <row r="3" spans="1:34" s="45" customFormat="1" ht="30" customHeight="1" x14ac:dyDescent="0.25">
      <c r="B3" s="241" t="s">
        <v>87</v>
      </c>
      <c r="C3" s="241"/>
      <c r="D3" s="241"/>
    </row>
    <row r="4" spans="1:34" s="45" customFormat="1" ht="15" customHeight="1" x14ac:dyDescent="0.25">
      <c r="B4" s="242" t="s">
        <v>1159</v>
      </c>
      <c r="C4" s="243"/>
      <c r="D4" s="244"/>
    </row>
    <row r="5" spans="1:34" s="45" customFormat="1" ht="15" customHeight="1" x14ac:dyDescent="0.25">
      <c r="B5" s="245"/>
      <c r="C5" s="246"/>
      <c r="D5" s="247"/>
    </row>
    <row r="6" spans="1:34" s="45" customFormat="1" ht="15" customHeight="1" x14ac:dyDescent="0.25">
      <c r="B6" s="200" t="s">
        <v>1207</v>
      </c>
      <c r="C6" s="201"/>
      <c r="D6" s="202"/>
    </row>
    <row r="7" spans="1:34" s="45" customFormat="1" ht="86.25" customHeight="1" x14ac:dyDescent="0.25">
      <c r="B7" s="238" t="s">
        <v>1209</v>
      </c>
      <c r="C7" s="239"/>
      <c r="D7" s="240"/>
      <c r="F7" s="124"/>
    </row>
    <row r="8" spans="1:34" s="45" customFormat="1" ht="30.75" customHeight="1" x14ac:dyDescent="0.25">
      <c r="B8" s="242" t="s">
        <v>1159</v>
      </c>
      <c r="C8" s="243"/>
      <c r="D8" s="244"/>
      <c r="F8" s="124"/>
    </row>
    <row r="9" spans="1:34" s="45" customFormat="1" ht="18" customHeight="1" x14ac:dyDescent="0.25">
      <c r="B9" s="200" t="s">
        <v>1208</v>
      </c>
      <c r="C9" s="201"/>
      <c r="D9" s="202"/>
      <c r="F9" s="124"/>
    </row>
    <row r="10" spans="1:34" s="45" customFormat="1" ht="54" customHeight="1" x14ac:dyDescent="0.25">
      <c r="B10" s="238" t="s">
        <v>1212</v>
      </c>
      <c r="C10" s="239"/>
      <c r="D10" s="240"/>
      <c r="F10" s="124"/>
    </row>
    <row r="11" spans="1:34" s="46" customFormat="1" ht="41.25" customHeight="1" x14ac:dyDescent="0.25">
      <c r="B11" s="237" t="s">
        <v>60</v>
      </c>
      <c r="C11" s="237"/>
      <c r="D11" s="237"/>
    </row>
    <row r="12" spans="1:34" s="46" customFormat="1" ht="28.5" customHeight="1" x14ac:dyDescent="0.3">
      <c r="B12" s="231" t="s">
        <v>1135</v>
      </c>
      <c r="C12" s="232"/>
      <c r="D12" s="233"/>
    </row>
    <row r="13" spans="1:34" s="48" customFormat="1" ht="15" customHeight="1" x14ac:dyDescent="0.25">
      <c r="A13" s="47"/>
      <c r="B13" s="173" t="s">
        <v>21</v>
      </c>
      <c r="C13" s="173" t="s">
        <v>16</v>
      </c>
      <c r="D13" s="173" t="s">
        <v>22</v>
      </c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s="48" customFormat="1" ht="34.5" customHeight="1" x14ac:dyDescent="0.25">
      <c r="A14" s="47"/>
      <c r="B14" s="25" t="s">
        <v>393</v>
      </c>
      <c r="C14" s="25" t="s">
        <v>1118</v>
      </c>
      <c r="D14" s="27" t="s">
        <v>1160</v>
      </c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s="48" customFormat="1" ht="34.5" customHeight="1" x14ac:dyDescent="0.25">
      <c r="A15" s="47"/>
      <c r="B15" s="25" t="s">
        <v>914</v>
      </c>
      <c r="C15" s="25" t="s">
        <v>1119</v>
      </c>
      <c r="D15" s="27" t="s">
        <v>1120</v>
      </c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s="48" customFormat="1" ht="32.25" customHeight="1" x14ac:dyDescent="0.25">
      <c r="A16" s="47"/>
      <c r="B16" s="25" t="s">
        <v>455</v>
      </c>
      <c r="C16" s="25" t="s">
        <v>456</v>
      </c>
      <c r="D16" s="27" t="s">
        <v>1120</v>
      </c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s="48" customFormat="1" ht="32.25" customHeight="1" x14ac:dyDescent="0.25">
      <c r="A17" s="47"/>
      <c r="B17" s="25" t="s">
        <v>1121</v>
      </c>
      <c r="C17" s="25" t="s">
        <v>1122</v>
      </c>
      <c r="D17" s="27" t="s">
        <v>1161</v>
      </c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s="48" customFormat="1" ht="32.25" customHeight="1" x14ac:dyDescent="0.25">
      <c r="A18" s="47"/>
      <c r="B18" s="25" t="s">
        <v>1123</v>
      </c>
      <c r="C18" s="25" t="s">
        <v>1124</v>
      </c>
      <c r="D18" s="27" t="s">
        <v>1120</v>
      </c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  <row r="19" spans="1:34" s="48" customFormat="1" ht="63" customHeight="1" x14ac:dyDescent="0.25">
      <c r="A19" s="47"/>
      <c r="B19" s="25" t="s">
        <v>1126</v>
      </c>
      <c r="C19" s="25" t="s">
        <v>1125</v>
      </c>
      <c r="D19" s="27" t="s">
        <v>1120</v>
      </c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</row>
    <row r="20" spans="1:34" s="48" customFormat="1" ht="35.25" customHeight="1" x14ac:dyDescent="0.25">
      <c r="A20" s="47"/>
      <c r="B20" s="25" t="s">
        <v>1128</v>
      </c>
      <c r="C20" s="25" t="s">
        <v>1127</v>
      </c>
      <c r="D20" s="27" t="s">
        <v>1120</v>
      </c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</row>
    <row r="21" spans="1:34" s="48" customFormat="1" ht="36" customHeight="1" x14ac:dyDescent="0.25">
      <c r="A21" s="47"/>
      <c r="B21" s="25" t="s">
        <v>888</v>
      </c>
      <c r="C21" s="25" t="s">
        <v>473</v>
      </c>
      <c r="D21" s="27" t="s">
        <v>1162</v>
      </c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</row>
    <row r="22" spans="1:34" s="48" customFormat="1" ht="35.25" customHeight="1" x14ac:dyDescent="0.25">
      <c r="A22" s="47"/>
      <c r="B22" s="25" t="s">
        <v>479</v>
      </c>
      <c r="C22" s="25" t="s">
        <v>480</v>
      </c>
      <c r="D22" s="27" t="s">
        <v>1120</v>
      </c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</row>
    <row r="23" spans="1:34" s="48" customFormat="1" ht="34.5" customHeight="1" x14ac:dyDescent="0.25">
      <c r="A23" s="47"/>
      <c r="B23" s="25" t="s">
        <v>481</v>
      </c>
      <c r="C23" s="25" t="s">
        <v>482</v>
      </c>
      <c r="D23" s="27" t="s">
        <v>1120</v>
      </c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</row>
    <row r="24" spans="1:34" s="48" customFormat="1" ht="33" customHeight="1" x14ac:dyDescent="0.25">
      <c r="A24" s="47"/>
      <c r="B24" s="25" t="s">
        <v>483</v>
      </c>
      <c r="C24" s="25" t="s">
        <v>484</v>
      </c>
      <c r="D24" s="27" t="s">
        <v>1120</v>
      </c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</row>
    <row r="25" spans="1:34" s="48" customFormat="1" ht="31.5" customHeight="1" x14ac:dyDescent="0.25">
      <c r="A25" s="47"/>
      <c r="B25" s="25" t="s">
        <v>485</v>
      </c>
      <c r="C25" s="25" t="s">
        <v>486</v>
      </c>
      <c r="D25" s="27" t="s">
        <v>1120</v>
      </c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</row>
    <row r="26" spans="1:34" s="48" customFormat="1" ht="48" customHeight="1" x14ac:dyDescent="0.25">
      <c r="A26" s="47"/>
      <c r="B26" s="25" t="s">
        <v>489</v>
      </c>
      <c r="C26" s="25" t="s">
        <v>490</v>
      </c>
      <c r="D26" s="27" t="s">
        <v>1163</v>
      </c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</row>
    <row r="27" spans="1:34" s="48" customFormat="1" ht="39" customHeight="1" x14ac:dyDescent="0.25">
      <c r="A27" s="47"/>
      <c r="B27" s="25" t="s">
        <v>1129</v>
      </c>
      <c r="C27" s="25" t="s">
        <v>480</v>
      </c>
      <c r="D27" s="27" t="s">
        <v>1120</v>
      </c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</row>
    <row r="28" spans="1:34" s="48" customFormat="1" ht="50.25" customHeight="1" x14ac:dyDescent="0.25">
      <c r="A28" s="47"/>
      <c r="B28" s="25" t="s">
        <v>499</v>
      </c>
      <c r="C28" s="25" t="s">
        <v>500</v>
      </c>
      <c r="D28" s="27" t="s">
        <v>1120</v>
      </c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</row>
    <row r="29" spans="1:34" s="48" customFormat="1" ht="39" customHeight="1" x14ac:dyDescent="0.25">
      <c r="A29" s="47"/>
      <c r="B29" s="27" t="s">
        <v>1131</v>
      </c>
      <c r="C29" s="25" t="s">
        <v>1130</v>
      </c>
      <c r="D29" s="27" t="s">
        <v>1120</v>
      </c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</row>
    <row r="30" spans="1:34" s="48" customFormat="1" ht="36" customHeight="1" x14ac:dyDescent="0.25">
      <c r="A30" s="47"/>
      <c r="B30" s="121" t="s">
        <v>556</v>
      </c>
      <c r="C30" s="121" t="s">
        <v>557</v>
      </c>
      <c r="D30" s="27" t="s">
        <v>1163</v>
      </c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</row>
    <row r="31" spans="1:34" s="48" customFormat="1" ht="37.5" customHeight="1" x14ac:dyDescent="0.25">
      <c r="A31" s="47"/>
      <c r="B31" s="25" t="s">
        <v>560</v>
      </c>
      <c r="C31" s="121" t="s">
        <v>561</v>
      </c>
      <c r="D31" s="27" t="s">
        <v>1120</v>
      </c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</row>
    <row r="32" spans="1:34" s="48" customFormat="1" ht="37.5" customHeight="1" x14ac:dyDescent="0.25">
      <c r="A32" s="47"/>
      <c r="B32" s="25" t="s">
        <v>571</v>
      </c>
      <c r="C32" s="121" t="s">
        <v>572</v>
      </c>
      <c r="D32" s="27" t="s">
        <v>1132</v>
      </c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</row>
    <row r="33" spans="1:34" s="48" customFormat="1" ht="23.25" customHeight="1" x14ac:dyDescent="0.25">
      <c r="A33" s="47"/>
      <c r="B33" s="25" t="s">
        <v>595</v>
      </c>
      <c r="C33" s="121" t="s">
        <v>596</v>
      </c>
      <c r="D33" s="27" t="s">
        <v>1163</v>
      </c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</row>
    <row r="34" spans="1:34" s="48" customFormat="1" ht="35.25" customHeight="1" x14ac:dyDescent="0.25">
      <c r="A34" s="47"/>
      <c r="B34" s="25" t="s">
        <v>601</v>
      </c>
      <c r="C34" s="25" t="s">
        <v>602</v>
      </c>
      <c r="D34" s="27" t="s">
        <v>1133</v>
      </c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</row>
    <row r="35" spans="1:34" s="48" customFormat="1" ht="36.75" customHeight="1" x14ac:dyDescent="0.25">
      <c r="A35" s="47"/>
      <c r="B35" s="25" t="s">
        <v>620</v>
      </c>
      <c r="C35" s="129" t="s">
        <v>741</v>
      </c>
      <c r="D35" s="27" t="s">
        <v>1120</v>
      </c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</row>
    <row r="36" spans="1:34" s="48" customFormat="1" ht="38.25" customHeight="1" x14ac:dyDescent="0.25">
      <c r="A36" s="47"/>
      <c r="B36" s="25" t="s">
        <v>638</v>
      </c>
      <c r="C36" s="121" t="s">
        <v>636</v>
      </c>
      <c r="D36" s="27" t="s">
        <v>1192</v>
      </c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</row>
    <row r="37" spans="1:34" s="48" customFormat="1" ht="36" customHeight="1" x14ac:dyDescent="0.25">
      <c r="A37" s="47"/>
      <c r="B37" s="25" t="s">
        <v>677</v>
      </c>
      <c r="C37" s="25" t="s">
        <v>682</v>
      </c>
      <c r="D37" s="27" t="s">
        <v>857</v>
      </c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</row>
    <row r="38" spans="1:34" s="48" customFormat="1" ht="36" customHeight="1" x14ac:dyDescent="0.3">
      <c r="A38" s="47"/>
      <c r="B38" s="234" t="s">
        <v>1136</v>
      </c>
      <c r="C38" s="235"/>
      <c r="D38" s="236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</row>
    <row r="39" spans="1:34" s="48" customFormat="1" ht="48.75" customHeight="1" x14ac:dyDescent="0.25">
      <c r="A39" s="47"/>
      <c r="B39" s="25" t="s">
        <v>1137</v>
      </c>
      <c r="C39" s="25" t="s">
        <v>1138</v>
      </c>
      <c r="D39" s="27" t="s">
        <v>1134</v>
      </c>
      <c r="E39" s="10"/>
      <c r="F39" s="10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</row>
    <row r="40" spans="1:34" s="48" customFormat="1" ht="37.5" customHeight="1" x14ac:dyDescent="0.25">
      <c r="A40" s="47"/>
      <c r="B40" s="25" t="s">
        <v>1139</v>
      </c>
      <c r="C40" s="25" t="s">
        <v>1140</v>
      </c>
      <c r="D40" s="27" t="s">
        <v>1134</v>
      </c>
      <c r="E40" s="10"/>
      <c r="F40" s="10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</row>
    <row r="41" spans="1:34" s="48" customFormat="1" ht="37.5" customHeight="1" x14ac:dyDescent="0.25">
      <c r="A41" s="47"/>
      <c r="B41" s="25" t="s">
        <v>1141</v>
      </c>
      <c r="C41" s="25" t="s">
        <v>1142</v>
      </c>
      <c r="D41" s="27" t="s">
        <v>1134</v>
      </c>
      <c r="E41" s="10"/>
      <c r="F41" s="10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</row>
    <row r="42" spans="1:34" s="48" customFormat="1" ht="37.5" customHeight="1" x14ac:dyDescent="0.25">
      <c r="A42" s="47"/>
      <c r="B42" s="25" t="s">
        <v>1143</v>
      </c>
      <c r="C42" s="25" t="s">
        <v>1144</v>
      </c>
      <c r="D42" s="27" t="s">
        <v>1134</v>
      </c>
      <c r="E42" s="10"/>
      <c r="F42" s="10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</row>
    <row r="43" spans="1:34" s="48" customFormat="1" ht="39.75" customHeight="1" x14ac:dyDescent="0.25">
      <c r="A43" s="47"/>
      <c r="B43" s="25" t="s">
        <v>1146</v>
      </c>
      <c r="C43" s="25" t="s">
        <v>1147</v>
      </c>
      <c r="D43" s="27" t="s">
        <v>1134</v>
      </c>
      <c r="E43" s="10"/>
      <c r="F43" s="10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</row>
    <row r="44" spans="1:34" s="48" customFormat="1" ht="40.5" customHeight="1" x14ac:dyDescent="0.25">
      <c r="A44" s="47"/>
      <c r="B44" s="25" t="s">
        <v>1148</v>
      </c>
      <c r="C44" s="25" t="s">
        <v>1149</v>
      </c>
      <c r="D44" s="27" t="s">
        <v>1134</v>
      </c>
      <c r="E44" s="10"/>
      <c r="F44" s="10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</row>
    <row r="45" spans="1:34" s="48" customFormat="1" ht="39" customHeight="1" x14ac:dyDescent="0.25">
      <c r="A45" s="47"/>
      <c r="B45" s="25" t="s">
        <v>1150</v>
      </c>
      <c r="C45" s="25" t="s">
        <v>1151</v>
      </c>
      <c r="D45" s="27" t="s">
        <v>1152</v>
      </c>
      <c r="E45" s="10"/>
      <c r="F45" s="10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</row>
    <row r="46" spans="1:34" s="48" customFormat="1" ht="26.25" customHeight="1" x14ac:dyDescent="0.25">
      <c r="A46" s="47"/>
      <c r="B46" s="25" t="s">
        <v>1153</v>
      </c>
      <c r="C46" s="25" t="s">
        <v>1154</v>
      </c>
      <c r="D46" s="27" t="s">
        <v>1152</v>
      </c>
      <c r="E46" s="10"/>
      <c r="F46" s="10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</row>
    <row r="47" spans="1:34" s="48" customFormat="1" ht="37.5" customHeight="1" x14ac:dyDescent="0.25">
      <c r="A47" s="47"/>
      <c r="B47" s="25" t="s">
        <v>1155</v>
      </c>
      <c r="C47" s="25" t="s">
        <v>1156</v>
      </c>
      <c r="D47" s="27" t="s">
        <v>1134</v>
      </c>
      <c r="E47" s="10"/>
      <c r="F47" s="10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</row>
  </sheetData>
  <sheetProtection formatCells="0" formatRows="0" insertRows="0" insertHyperlinks="0" deleteRows="0" sort="0" autoFilter="0" pivotTables="0"/>
  <mergeCells count="11">
    <mergeCell ref="B9:D9"/>
    <mergeCell ref="B12:D12"/>
    <mergeCell ref="B38:D38"/>
    <mergeCell ref="B11:D11"/>
    <mergeCell ref="B2:D2"/>
    <mergeCell ref="B7:D7"/>
    <mergeCell ref="B3:D3"/>
    <mergeCell ref="B4:D5"/>
    <mergeCell ref="B6:D6"/>
    <mergeCell ref="B8:D8"/>
    <mergeCell ref="B10:D10"/>
  </mergeCells>
  <pageMargins left="0.70866141732283472" right="0.70866141732283472" top="0.74803149606299213" bottom="0.74803149606299213" header="0.31496062992125984" footer="0.31496062992125984"/>
  <pageSetup paperSize="9" scale="39" fitToHeight="0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R154"/>
  <sheetViews>
    <sheetView showGridLines="0" topLeftCell="A145" zoomScale="89" zoomScaleNormal="89" zoomScaleSheetLayoutView="100" workbookViewId="0">
      <selection activeCell="N140" sqref="N140"/>
    </sheetView>
  </sheetViews>
  <sheetFormatPr defaultColWidth="9.140625" defaultRowHeight="15" x14ac:dyDescent="0.25"/>
  <cols>
    <col min="1" max="1" width="9.140625" style="12"/>
    <col min="2" max="2" width="16.7109375" style="17" customWidth="1"/>
    <col min="3" max="3" width="8.85546875" style="12" customWidth="1"/>
    <col min="4" max="4" width="40.7109375" style="18" customWidth="1"/>
    <col min="5" max="5" width="34.42578125" style="18" customWidth="1"/>
    <col min="6" max="6" width="11.42578125" style="19" customWidth="1"/>
    <col min="7" max="7" width="14.5703125" style="19" customWidth="1"/>
    <col min="8" max="9" width="14.5703125" style="18" customWidth="1"/>
    <col min="10" max="10" width="14.5703125" style="11" customWidth="1"/>
    <col min="11" max="11" width="29.140625" style="12" customWidth="1"/>
    <col min="12" max="16384" width="9.140625" style="12"/>
  </cols>
  <sheetData>
    <row r="2" spans="2:11" s="23" customFormat="1" ht="30" customHeight="1" x14ac:dyDescent="0.25">
      <c r="B2" s="248" t="s">
        <v>948</v>
      </c>
      <c r="C2" s="249"/>
      <c r="D2" s="249"/>
      <c r="E2" s="249"/>
      <c r="F2" s="249"/>
      <c r="G2" s="249"/>
      <c r="H2" s="249"/>
      <c r="I2" s="249"/>
      <c r="J2" s="249"/>
      <c r="K2" s="44"/>
    </row>
    <row r="3" spans="2:11" ht="30" customHeight="1" x14ac:dyDescent="0.25">
      <c r="B3" s="250" t="s">
        <v>91</v>
      </c>
      <c r="C3" s="250"/>
      <c r="D3" s="250"/>
      <c r="E3" s="250"/>
      <c r="F3" s="250"/>
      <c r="G3" s="250"/>
      <c r="H3" s="31"/>
      <c r="I3" s="31"/>
      <c r="J3" s="31"/>
      <c r="K3" s="31"/>
    </row>
    <row r="4" spans="2:11" s="20" customFormat="1" ht="60.75" customHeight="1" x14ac:dyDescent="0.25">
      <c r="B4" s="30" t="s">
        <v>56</v>
      </c>
      <c r="C4" s="30" t="s">
        <v>21</v>
      </c>
      <c r="D4" s="30" t="s">
        <v>16</v>
      </c>
      <c r="E4" s="30" t="s">
        <v>57</v>
      </c>
      <c r="F4" s="30" t="s">
        <v>13</v>
      </c>
      <c r="G4" s="30" t="s">
        <v>68</v>
      </c>
      <c r="H4" s="30" t="s">
        <v>24</v>
      </c>
      <c r="I4" s="30" t="s">
        <v>23</v>
      </c>
      <c r="J4" s="59" t="s">
        <v>1194</v>
      </c>
      <c r="K4" s="30" t="s">
        <v>0</v>
      </c>
    </row>
    <row r="5" spans="2:11" ht="19.5" customHeight="1" x14ac:dyDescent="0.25">
      <c r="B5" s="251" t="s">
        <v>59</v>
      </c>
      <c r="C5" s="252"/>
      <c r="D5" s="252"/>
      <c r="E5" s="252"/>
      <c r="F5" s="252"/>
      <c r="G5" s="252"/>
      <c r="H5" s="252"/>
      <c r="I5" s="252"/>
      <c r="J5" s="252"/>
      <c r="K5" s="253"/>
    </row>
    <row r="6" spans="2:11" ht="115.15" customHeight="1" x14ac:dyDescent="0.25">
      <c r="B6" s="265" t="s">
        <v>356</v>
      </c>
      <c r="C6" s="28" t="s">
        <v>357</v>
      </c>
      <c r="D6" s="25" t="s">
        <v>894</v>
      </c>
      <c r="E6" s="25" t="s">
        <v>895</v>
      </c>
      <c r="F6" s="25">
        <v>2</v>
      </c>
      <c r="G6" s="25" t="s">
        <v>359</v>
      </c>
      <c r="H6" s="25" t="s">
        <v>361</v>
      </c>
      <c r="I6" s="139" t="s">
        <v>107</v>
      </c>
      <c r="J6" s="24">
        <f>50000/7.5345</f>
        <v>6636.1404207313026</v>
      </c>
      <c r="K6" s="28"/>
    </row>
    <row r="7" spans="2:11" ht="96" customHeight="1" x14ac:dyDescent="0.25">
      <c r="B7" s="265"/>
      <c r="C7" s="25" t="s">
        <v>358</v>
      </c>
      <c r="D7" s="25" t="s">
        <v>863</v>
      </c>
      <c r="E7" s="25" t="s">
        <v>864</v>
      </c>
      <c r="F7" s="25">
        <v>1</v>
      </c>
      <c r="G7" s="28" t="s">
        <v>359</v>
      </c>
      <c r="H7" s="25" t="s">
        <v>363</v>
      </c>
      <c r="I7" s="25" t="s">
        <v>780</v>
      </c>
      <c r="J7" s="24">
        <f>5000/7.5345</f>
        <v>663.61404207313024</v>
      </c>
      <c r="K7" s="25"/>
    </row>
    <row r="8" spans="2:11" ht="105" x14ac:dyDescent="0.25">
      <c r="B8" s="265"/>
      <c r="C8" s="25" t="s">
        <v>362</v>
      </c>
      <c r="D8" s="25" t="s">
        <v>865</v>
      </c>
      <c r="E8" s="28" t="s">
        <v>864</v>
      </c>
      <c r="F8" s="25">
        <v>1</v>
      </c>
      <c r="G8" s="25" t="s">
        <v>359</v>
      </c>
      <c r="H8" s="28" t="s">
        <v>363</v>
      </c>
      <c r="I8" s="25" t="s">
        <v>107</v>
      </c>
      <c r="J8" s="24">
        <f>10000/7.5345</f>
        <v>1327.2280841462605</v>
      </c>
      <c r="K8" s="96"/>
    </row>
    <row r="9" spans="2:11" ht="105" x14ac:dyDescent="0.25">
      <c r="B9" s="265"/>
      <c r="C9" s="25" t="s">
        <v>364</v>
      </c>
      <c r="D9" s="25" t="s">
        <v>365</v>
      </c>
      <c r="E9" s="25" t="s">
        <v>360</v>
      </c>
      <c r="F9" s="25">
        <v>1</v>
      </c>
      <c r="G9" s="25" t="s">
        <v>359</v>
      </c>
      <c r="H9" s="28" t="s">
        <v>363</v>
      </c>
      <c r="I9" s="25" t="s">
        <v>107</v>
      </c>
      <c r="J9" s="24">
        <f>10000/7.5345</f>
        <v>1327.2280841462605</v>
      </c>
      <c r="K9" s="96"/>
    </row>
    <row r="10" spans="2:11" ht="171" customHeight="1" x14ac:dyDescent="0.25">
      <c r="B10" s="265"/>
      <c r="C10" s="25" t="s">
        <v>366</v>
      </c>
      <c r="D10" s="25" t="s">
        <v>869</v>
      </c>
      <c r="E10" s="25" t="s">
        <v>870</v>
      </c>
      <c r="F10" s="25">
        <v>2</v>
      </c>
      <c r="G10" s="25" t="s">
        <v>359</v>
      </c>
      <c r="H10" s="28" t="s">
        <v>363</v>
      </c>
      <c r="I10" s="25" t="s">
        <v>107</v>
      </c>
      <c r="J10" s="24">
        <f>6000/7.5345</f>
        <v>796.33685048775624</v>
      </c>
      <c r="K10" s="96"/>
    </row>
    <row r="11" spans="2:11" ht="120" x14ac:dyDescent="0.25">
      <c r="B11" s="265"/>
      <c r="C11" s="25" t="s">
        <v>367</v>
      </c>
      <c r="D11" s="25" t="s">
        <v>871</v>
      </c>
      <c r="E11" s="25" t="s">
        <v>872</v>
      </c>
      <c r="F11" s="25">
        <v>1</v>
      </c>
      <c r="G11" s="25" t="s">
        <v>359</v>
      </c>
      <c r="H11" s="28" t="s">
        <v>363</v>
      </c>
      <c r="I11" s="25" t="s">
        <v>107</v>
      </c>
      <c r="J11" s="24">
        <f>10000/7.5345</f>
        <v>1327.2280841462605</v>
      </c>
      <c r="K11" s="96"/>
    </row>
    <row r="12" spans="2:11" ht="94.5" customHeight="1" x14ac:dyDescent="0.25">
      <c r="B12" s="265"/>
      <c r="C12" s="25" t="s">
        <v>368</v>
      </c>
      <c r="D12" s="25" t="s">
        <v>369</v>
      </c>
      <c r="E12" s="25" t="s">
        <v>360</v>
      </c>
      <c r="F12" s="25">
        <v>1</v>
      </c>
      <c r="G12" s="25" t="s">
        <v>99</v>
      </c>
      <c r="H12" s="28" t="s">
        <v>363</v>
      </c>
      <c r="I12" s="25" t="s">
        <v>107</v>
      </c>
      <c r="J12" s="24">
        <f>10000/7.5345</f>
        <v>1327.2280841462605</v>
      </c>
      <c r="K12" s="96"/>
    </row>
    <row r="13" spans="2:11" ht="64.5" customHeight="1" x14ac:dyDescent="0.25">
      <c r="B13" s="265"/>
      <c r="C13" s="25" t="s">
        <v>904</v>
      </c>
      <c r="D13" s="25" t="s">
        <v>905</v>
      </c>
      <c r="E13" s="25" t="s">
        <v>906</v>
      </c>
      <c r="F13" s="25">
        <v>1</v>
      </c>
      <c r="G13" s="25" t="s">
        <v>776</v>
      </c>
      <c r="H13" s="28" t="s">
        <v>361</v>
      </c>
      <c r="I13" s="25" t="s">
        <v>107</v>
      </c>
      <c r="J13" s="24">
        <f>50000/7.5345</f>
        <v>6636.1404207313026</v>
      </c>
      <c r="K13" s="96"/>
    </row>
    <row r="14" spans="2:11" ht="153.75" customHeight="1" x14ac:dyDescent="0.25">
      <c r="B14" s="265"/>
      <c r="C14" s="25" t="s">
        <v>908</v>
      </c>
      <c r="D14" s="25" t="s">
        <v>907</v>
      </c>
      <c r="E14" s="25" t="s">
        <v>909</v>
      </c>
      <c r="F14" s="25">
        <v>1</v>
      </c>
      <c r="G14" s="25" t="s">
        <v>776</v>
      </c>
      <c r="H14" s="28" t="s">
        <v>361</v>
      </c>
      <c r="I14" s="25" t="s">
        <v>910</v>
      </c>
      <c r="J14" s="24">
        <f>10000/7.5345</f>
        <v>1327.2280841462605</v>
      </c>
      <c r="K14" s="96"/>
    </row>
    <row r="15" spans="2:11" ht="111" customHeight="1" x14ac:dyDescent="0.25">
      <c r="B15" s="265"/>
      <c r="C15" s="25" t="s">
        <v>370</v>
      </c>
      <c r="D15" s="25" t="s">
        <v>371</v>
      </c>
      <c r="E15" s="25" t="s">
        <v>373</v>
      </c>
      <c r="F15" s="25">
        <v>1</v>
      </c>
      <c r="G15" s="25" t="s">
        <v>96</v>
      </c>
      <c r="H15" s="28" t="s">
        <v>363</v>
      </c>
      <c r="I15" s="25" t="s">
        <v>107</v>
      </c>
      <c r="J15" s="24">
        <f>10000/7.5345</f>
        <v>1327.2280841462605</v>
      </c>
      <c r="K15" s="96" t="s">
        <v>848</v>
      </c>
    </row>
    <row r="16" spans="2:11" ht="99.75" customHeight="1" x14ac:dyDescent="0.25">
      <c r="B16" s="265"/>
      <c r="C16" s="25" t="s">
        <v>374</v>
      </c>
      <c r="D16" s="25" t="s">
        <v>375</v>
      </c>
      <c r="E16" s="25" t="s">
        <v>372</v>
      </c>
      <c r="F16" s="25">
        <v>1</v>
      </c>
      <c r="G16" s="25" t="s">
        <v>93</v>
      </c>
      <c r="H16" s="28" t="s">
        <v>363</v>
      </c>
      <c r="I16" s="25" t="s">
        <v>376</v>
      </c>
      <c r="J16" s="24">
        <f>5000/7.5345</f>
        <v>663.61404207313024</v>
      </c>
      <c r="K16" s="96"/>
    </row>
    <row r="17" spans="2:11" ht="127.5" customHeight="1" x14ac:dyDescent="0.25">
      <c r="B17" s="265"/>
      <c r="C17" s="25" t="s">
        <v>377</v>
      </c>
      <c r="D17" s="25" t="s">
        <v>378</v>
      </c>
      <c r="E17" s="25" t="s">
        <v>860</v>
      </c>
      <c r="F17" s="25">
        <v>1</v>
      </c>
      <c r="G17" s="25" t="s">
        <v>359</v>
      </c>
      <c r="H17" s="28" t="s">
        <v>363</v>
      </c>
      <c r="I17" s="25" t="s">
        <v>107</v>
      </c>
      <c r="J17" s="24">
        <f>6000/7.5345</f>
        <v>796.33685048775624</v>
      </c>
      <c r="K17" s="96" t="s">
        <v>848</v>
      </c>
    </row>
    <row r="18" spans="2:11" ht="105.75" customHeight="1" x14ac:dyDescent="0.25">
      <c r="B18" s="265"/>
      <c r="C18" s="25" t="s">
        <v>379</v>
      </c>
      <c r="D18" s="25" t="s">
        <v>873</v>
      </c>
      <c r="E18" s="25" t="s">
        <v>373</v>
      </c>
      <c r="F18" s="25">
        <v>1</v>
      </c>
      <c r="G18" s="25" t="s">
        <v>359</v>
      </c>
      <c r="H18" s="28" t="s">
        <v>363</v>
      </c>
      <c r="I18" s="25" t="s">
        <v>107</v>
      </c>
      <c r="J18" s="24">
        <f>10000/7.5345</f>
        <v>1327.2280841462605</v>
      </c>
      <c r="K18" s="96"/>
    </row>
    <row r="19" spans="2:11" ht="95.25" customHeight="1" x14ac:dyDescent="0.25">
      <c r="B19" s="265"/>
      <c r="C19" s="25" t="s">
        <v>380</v>
      </c>
      <c r="D19" s="25" t="s">
        <v>381</v>
      </c>
      <c r="E19" s="25" t="s">
        <v>372</v>
      </c>
      <c r="F19" s="25">
        <v>1</v>
      </c>
      <c r="G19" s="25" t="s">
        <v>94</v>
      </c>
      <c r="H19" s="28" t="s">
        <v>363</v>
      </c>
      <c r="I19" s="25" t="s">
        <v>107</v>
      </c>
      <c r="J19" s="24">
        <f>10000/7.5345</f>
        <v>1327.2280841462605</v>
      </c>
      <c r="K19" s="96" t="s">
        <v>848</v>
      </c>
    </row>
    <row r="20" spans="2:11" ht="93" customHeight="1" x14ac:dyDescent="0.25">
      <c r="B20" s="265"/>
      <c r="C20" s="25" t="s">
        <v>382</v>
      </c>
      <c r="D20" s="25" t="s">
        <v>383</v>
      </c>
      <c r="E20" s="25" t="s">
        <v>386</v>
      </c>
      <c r="F20" s="25">
        <v>1</v>
      </c>
      <c r="G20" s="25" t="s">
        <v>359</v>
      </c>
      <c r="H20" s="28" t="s">
        <v>363</v>
      </c>
      <c r="I20" s="25" t="s">
        <v>107</v>
      </c>
      <c r="J20" s="24">
        <f>10000/7.5345</f>
        <v>1327.2280841462605</v>
      </c>
      <c r="K20" s="96"/>
    </row>
    <row r="21" spans="2:11" ht="99" customHeight="1" x14ac:dyDescent="0.25">
      <c r="B21" s="265"/>
      <c r="C21" s="25" t="s">
        <v>384</v>
      </c>
      <c r="D21" s="25" t="s">
        <v>385</v>
      </c>
      <c r="E21" s="25" t="s">
        <v>843</v>
      </c>
      <c r="F21" s="25">
        <v>3</v>
      </c>
      <c r="G21" s="25" t="s">
        <v>126</v>
      </c>
      <c r="H21" s="28" t="s">
        <v>363</v>
      </c>
      <c r="I21" s="25" t="s">
        <v>387</v>
      </c>
      <c r="J21" s="24">
        <f>3000/7.5345</f>
        <v>398.16842524387812</v>
      </c>
      <c r="K21" s="96"/>
    </row>
    <row r="22" spans="2:11" ht="108" customHeight="1" x14ac:dyDescent="0.25">
      <c r="B22" s="265"/>
      <c r="C22" s="25" t="s">
        <v>911</v>
      </c>
      <c r="D22" s="25" t="s">
        <v>912</v>
      </c>
      <c r="E22" s="25" t="s">
        <v>913</v>
      </c>
      <c r="F22" s="25">
        <v>1</v>
      </c>
      <c r="G22" s="25" t="s">
        <v>95</v>
      </c>
      <c r="H22" s="28" t="s">
        <v>943</v>
      </c>
      <c r="I22" s="25" t="s">
        <v>107</v>
      </c>
      <c r="J22" s="24">
        <f>20000/7.5345</f>
        <v>2654.4561682925209</v>
      </c>
      <c r="K22" s="96"/>
    </row>
    <row r="23" spans="2:11" ht="95.25" customHeight="1" x14ac:dyDescent="0.25">
      <c r="B23" s="265"/>
      <c r="C23" s="25" t="s">
        <v>388</v>
      </c>
      <c r="D23" s="25" t="s">
        <v>881</v>
      </c>
      <c r="E23" s="28" t="s">
        <v>389</v>
      </c>
      <c r="F23" s="25">
        <v>1</v>
      </c>
      <c r="G23" s="25" t="s">
        <v>95</v>
      </c>
      <c r="H23" s="28" t="s">
        <v>363</v>
      </c>
      <c r="I23" s="25"/>
      <c r="J23" s="24">
        <v>0</v>
      </c>
      <c r="K23" s="96" t="s">
        <v>799</v>
      </c>
    </row>
    <row r="24" spans="2:11" ht="111" customHeight="1" x14ac:dyDescent="0.25">
      <c r="B24" s="265"/>
      <c r="C24" s="25" t="s">
        <v>390</v>
      </c>
      <c r="D24" s="25" t="s">
        <v>391</v>
      </c>
      <c r="E24" s="25" t="s">
        <v>392</v>
      </c>
      <c r="F24" s="25">
        <v>1</v>
      </c>
      <c r="G24" s="25" t="s">
        <v>316</v>
      </c>
      <c r="H24" s="28" t="s">
        <v>363</v>
      </c>
      <c r="I24" s="25" t="s">
        <v>107</v>
      </c>
      <c r="J24" s="24">
        <f>4000/7.5345</f>
        <v>530.89123365850423</v>
      </c>
      <c r="K24" s="96"/>
    </row>
    <row r="25" spans="2:11" ht="111.75" customHeight="1" x14ac:dyDescent="0.25">
      <c r="B25" s="265"/>
      <c r="C25" s="25" t="s">
        <v>781</v>
      </c>
      <c r="D25" s="25" t="s">
        <v>410</v>
      </c>
      <c r="E25" s="25" t="s">
        <v>821</v>
      </c>
      <c r="F25" s="25">
        <v>2</v>
      </c>
      <c r="G25" s="25" t="s">
        <v>822</v>
      </c>
      <c r="H25" s="28" t="s">
        <v>363</v>
      </c>
      <c r="I25" s="25" t="s">
        <v>107</v>
      </c>
      <c r="J25" s="24">
        <f>19000/7.5345</f>
        <v>2521.7333598778951</v>
      </c>
      <c r="K25" s="96"/>
    </row>
    <row r="26" spans="2:11" ht="93" customHeight="1" x14ac:dyDescent="0.25">
      <c r="B26" s="265"/>
      <c r="C26" s="25" t="s">
        <v>394</v>
      </c>
      <c r="D26" s="25" t="s">
        <v>395</v>
      </c>
      <c r="E26" s="25" t="s">
        <v>786</v>
      </c>
      <c r="F26" s="25">
        <v>1</v>
      </c>
      <c r="G26" s="25" t="s">
        <v>776</v>
      </c>
      <c r="H26" s="28" t="s">
        <v>363</v>
      </c>
      <c r="I26" s="25"/>
      <c r="J26" s="24">
        <v>0</v>
      </c>
      <c r="K26" s="96"/>
    </row>
    <row r="27" spans="2:11" ht="105" x14ac:dyDescent="0.25">
      <c r="B27" s="265"/>
      <c r="C27" s="25" t="s">
        <v>396</v>
      </c>
      <c r="D27" s="25" t="s">
        <v>397</v>
      </c>
      <c r="E27" s="25" t="s">
        <v>398</v>
      </c>
      <c r="F27" s="25">
        <v>1</v>
      </c>
      <c r="G27" s="25" t="s">
        <v>95</v>
      </c>
      <c r="H27" s="28" t="s">
        <v>363</v>
      </c>
      <c r="I27" s="25" t="s">
        <v>107</v>
      </c>
      <c r="J27" s="24">
        <f>2000/7.5345</f>
        <v>265.44561682925212</v>
      </c>
      <c r="K27" s="96"/>
    </row>
    <row r="28" spans="2:11" ht="102.75" customHeight="1" x14ac:dyDescent="0.25">
      <c r="B28" s="265"/>
      <c r="C28" s="25" t="s">
        <v>399</v>
      </c>
      <c r="D28" s="25" t="s">
        <v>400</v>
      </c>
      <c r="E28" s="25" t="s">
        <v>823</v>
      </c>
      <c r="F28" s="25">
        <v>2</v>
      </c>
      <c r="G28" s="25" t="s">
        <v>95</v>
      </c>
      <c r="H28" s="28" t="s">
        <v>363</v>
      </c>
      <c r="I28" s="25" t="s">
        <v>824</v>
      </c>
      <c r="J28" s="24">
        <f>5000/7.5345</f>
        <v>663.61404207313024</v>
      </c>
      <c r="K28" s="96"/>
    </row>
    <row r="29" spans="2:11" ht="95.25" customHeight="1" x14ac:dyDescent="0.25">
      <c r="B29" s="265"/>
      <c r="C29" s="25" t="s">
        <v>401</v>
      </c>
      <c r="D29" s="25" t="s">
        <v>402</v>
      </c>
      <c r="E29" s="25" t="s">
        <v>403</v>
      </c>
      <c r="F29" s="25">
        <v>1</v>
      </c>
      <c r="G29" s="28" t="s">
        <v>316</v>
      </c>
      <c r="H29" s="28" t="s">
        <v>363</v>
      </c>
      <c r="I29" s="25" t="s">
        <v>387</v>
      </c>
      <c r="J29" s="24">
        <v>0</v>
      </c>
      <c r="K29" s="96"/>
    </row>
    <row r="30" spans="2:11" ht="177" customHeight="1" x14ac:dyDescent="0.25">
      <c r="B30" s="265"/>
      <c r="C30" s="175" t="s">
        <v>404</v>
      </c>
      <c r="D30" s="175" t="s">
        <v>406</v>
      </c>
      <c r="E30" s="175" t="s">
        <v>407</v>
      </c>
      <c r="F30" s="175">
        <v>1</v>
      </c>
      <c r="G30" s="175" t="s">
        <v>96</v>
      </c>
      <c r="H30" s="28" t="s">
        <v>363</v>
      </c>
      <c r="I30" s="175" t="s">
        <v>408</v>
      </c>
      <c r="J30" s="24">
        <v>0</v>
      </c>
      <c r="K30" s="174"/>
    </row>
    <row r="31" spans="2:11" ht="115.5" customHeight="1" x14ac:dyDescent="0.25">
      <c r="B31" s="265"/>
      <c r="C31" s="25"/>
      <c r="D31" s="181" t="s">
        <v>1213</v>
      </c>
      <c r="E31" s="182" t="s">
        <v>1211</v>
      </c>
      <c r="F31" s="182">
        <v>1</v>
      </c>
      <c r="G31" s="182" t="s">
        <v>96</v>
      </c>
      <c r="H31" s="183" t="s">
        <v>1210</v>
      </c>
      <c r="I31" s="182" t="s">
        <v>315</v>
      </c>
      <c r="J31" s="184">
        <v>0</v>
      </c>
      <c r="K31" s="185"/>
    </row>
    <row r="32" spans="2:11" ht="109.5" customHeight="1" x14ac:dyDescent="0.25">
      <c r="B32" s="266" t="s">
        <v>411</v>
      </c>
      <c r="C32" s="25" t="s">
        <v>412</v>
      </c>
      <c r="D32" s="25" t="s">
        <v>874</v>
      </c>
      <c r="E32" s="25" t="s">
        <v>875</v>
      </c>
      <c r="F32" s="25">
        <v>2</v>
      </c>
      <c r="G32" s="25" t="s">
        <v>359</v>
      </c>
      <c r="H32" s="25" t="s">
        <v>363</v>
      </c>
      <c r="I32" s="25" t="s">
        <v>107</v>
      </c>
      <c r="J32" s="24">
        <f>50000/7.5345</f>
        <v>6636.1404207313026</v>
      </c>
      <c r="K32" s="25"/>
    </row>
    <row r="33" spans="2:11" ht="109.5" customHeight="1" x14ac:dyDescent="0.25">
      <c r="B33" s="266"/>
      <c r="C33" s="25" t="s">
        <v>413</v>
      </c>
      <c r="D33" s="25" t="s">
        <v>876</v>
      </c>
      <c r="E33" s="25" t="s">
        <v>877</v>
      </c>
      <c r="F33" s="25">
        <v>1</v>
      </c>
      <c r="G33" s="25" t="s">
        <v>93</v>
      </c>
      <c r="H33" s="28" t="s">
        <v>363</v>
      </c>
      <c r="I33" s="25" t="s">
        <v>107</v>
      </c>
      <c r="J33" s="24">
        <f>15000/7.5345</f>
        <v>1990.8421262193906</v>
      </c>
      <c r="K33" s="96" t="s">
        <v>848</v>
      </c>
    </row>
    <row r="34" spans="2:11" ht="99" customHeight="1" x14ac:dyDescent="0.25">
      <c r="B34" s="266"/>
      <c r="C34" s="25" t="s">
        <v>916</v>
      </c>
      <c r="D34" s="25" t="s">
        <v>915</v>
      </c>
      <c r="E34" s="25" t="s">
        <v>414</v>
      </c>
      <c r="F34" s="25">
        <v>1</v>
      </c>
      <c r="G34" s="25" t="s">
        <v>788</v>
      </c>
      <c r="H34" s="28" t="s">
        <v>361</v>
      </c>
      <c r="I34" s="25" t="s">
        <v>107</v>
      </c>
      <c r="J34" s="24">
        <f>30000/7.5345</f>
        <v>3981.6842524387812</v>
      </c>
      <c r="K34" s="96"/>
    </row>
    <row r="35" spans="2:11" ht="75" x14ac:dyDescent="0.25">
      <c r="B35" s="266"/>
      <c r="C35" s="25" t="s">
        <v>415</v>
      </c>
      <c r="D35" s="25" t="s">
        <v>890</v>
      </c>
      <c r="E35" s="25" t="s">
        <v>891</v>
      </c>
      <c r="F35" s="25">
        <v>1</v>
      </c>
      <c r="G35" s="25" t="s">
        <v>359</v>
      </c>
      <c r="H35" s="28" t="s">
        <v>361</v>
      </c>
      <c r="I35" s="25" t="s">
        <v>107</v>
      </c>
      <c r="J35" s="24">
        <f>4000/7.5345</f>
        <v>530.89123365850423</v>
      </c>
      <c r="K35" s="25"/>
    </row>
    <row r="36" spans="2:11" s="145" customFormat="1" ht="84" customHeight="1" x14ac:dyDescent="0.25">
      <c r="B36" s="266"/>
      <c r="C36" s="25" t="s">
        <v>416</v>
      </c>
      <c r="D36" s="25" t="s">
        <v>883</v>
      </c>
      <c r="E36" s="25" t="s">
        <v>882</v>
      </c>
      <c r="F36" s="25">
        <v>1</v>
      </c>
      <c r="G36" s="25" t="s">
        <v>359</v>
      </c>
      <c r="H36" s="28" t="s">
        <v>361</v>
      </c>
      <c r="I36" s="25" t="s">
        <v>107</v>
      </c>
      <c r="J36" s="24">
        <f>4000/7.5345</f>
        <v>530.89123365850423</v>
      </c>
      <c r="K36" s="144"/>
    </row>
    <row r="37" spans="2:11" ht="82.5" customHeight="1" x14ac:dyDescent="0.25">
      <c r="B37" s="266"/>
      <c r="C37" s="25" t="s">
        <v>418</v>
      </c>
      <c r="D37" s="25" t="s">
        <v>417</v>
      </c>
      <c r="E37" s="25" t="s">
        <v>892</v>
      </c>
      <c r="F37" s="25">
        <v>1</v>
      </c>
      <c r="G37" s="25" t="s">
        <v>93</v>
      </c>
      <c r="H37" s="25" t="s">
        <v>945</v>
      </c>
      <c r="I37" s="25" t="s">
        <v>107</v>
      </c>
      <c r="J37" s="24">
        <f>10000/7.5345</f>
        <v>1327.2280841462605</v>
      </c>
      <c r="K37" s="25"/>
    </row>
    <row r="38" spans="2:11" ht="54" customHeight="1" x14ac:dyDescent="0.25">
      <c r="B38" s="266"/>
      <c r="C38" s="25" t="s">
        <v>421</v>
      </c>
      <c r="D38" s="25" t="s">
        <v>419</v>
      </c>
      <c r="E38" s="25" t="s">
        <v>420</v>
      </c>
      <c r="F38" s="25">
        <v>1</v>
      </c>
      <c r="G38" s="25" t="s">
        <v>93</v>
      </c>
      <c r="H38" s="25" t="s">
        <v>319</v>
      </c>
      <c r="I38" s="25" t="s">
        <v>107</v>
      </c>
      <c r="J38" s="24">
        <f>5000/7.5345</f>
        <v>663.61404207313024</v>
      </c>
      <c r="K38" s="25"/>
    </row>
    <row r="39" spans="2:11" ht="51.75" customHeight="1" x14ac:dyDescent="0.25">
      <c r="B39" s="266"/>
      <c r="C39" s="25" t="s">
        <v>424</v>
      </c>
      <c r="D39" s="25" t="s">
        <v>422</v>
      </c>
      <c r="E39" s="25" t="s">
        <v>423</v>
      </c>
      <c r="F39" s="25">
        <v>1</v>
      </c>
      <c r="G39" s="25" t="s">
        <v>93</v>
      </c>
      <c r="H39" s="25" t="s">
        <v>944</v>
      </c>
      <c r="I39" s="25" t="s">
        <v>107</v>
      </c>
      <c r="J39" s="24">
        <v>0</v>
      </c>
      <c r="K39" s="25"/>
    </row>
    <row r="40" spans="2:11" ht="94.5" customHeight="1" x14ac:dyDescent="0.25">
      <c r="B40" s="266"/>
      <c r="C40" s="25" t="s">
        <v>428</v>
      </c>
      <c r="D40" s="25" t="s">
        <v>425</v>
      </c>
      <c r="E40" s="25" t="s">
        <v>426</v>
      </c>
      <c r="F40" s="25">
        <v>1</v>
      </c>
      <c r="G40" s="25" t="s">
        <v>359</v>
      </c>
      <c r="H40" s="28" t="s">
        <v>427</v>
      </c>
      <c r="I40" s="25"/>
      <c r="J40" s="24">
        <v>0</v>
      </c>
      <c r="K40" s="25"/>
    </row>
    <row r="41" spans="2:11" ht="102" customHeight="1" x14ac:dyDescent="0.25">
      <c r="B41" s="266"/>
      <c r="C41" s="25" t="s">
        <v>430</v>
      </c>
      <c r="D41" s="25" t="s">
        <v>429</v>
      </c>
      <c r="E41" s="25" t="s">
        <v>826</v>
      </c>
      <c r="F41" s="25">
        <v>2</v>
      </c>
      <c r="G41" s="25" t="s">
        <v>359</v>
      </c>
      <c r="H41" s="28" t="s">
        <v>363</v>
      </c>
      <c r="I41" s="25"/>
      <c r="J41" s="24">
        <f>1000/7.5345</f>
        <v>132.72280841462606</v>
      </c>
      <c r="K41" s="25"/>
    </row>
    <row r="42" spans="2:11" ht="96" customHeight="1" x14ac:dyDescent="0.25">
      <c r="B42" s="266"/>
      <c r="C42" s="25" t="s">
        <v>884</v>
      </c>
      <c r="D42" s="25" t="s">
        <v>917</v>
      </c>
      <c r="E42" s="25" t="s">
        <v>918</v>
      </c>
      <c r="F42" s="25">
        <v>3</v>
      </c>
      <c r="G42" s="25" t="s">
        <v>96</v>
      </c>
      <c r="H42" s="28" t="s">
        <v>363</v>
      </c>
      <c r="I42" s="25"/>
      <c r="J42" s="24">
        <f>30000/7.5345</f>
        <v>3981.6842524387812</v>
      </c>
      <c r="K42" s="25"/>
    </row>
    <row r="43" spans="2:11" ht="117.75" customHeight="1" x14ac:dyDescent="0.25">
      <c r="B43" s="267" t="s">
        <v>787</v>
      </c>
      <c r="C43" s="25" t="s">
        <v>431</v>
      </c>
      <c r="D43" s="25" t="s">
        <v>919</v>
      </c>
      <c r="E43" s="25" t="s">
        <v>946</v>
      </c>
      <c r="F43" s="25">
        <v>2</v>
      </c>
      <c r="G43" s="25" t="s">
        <v>359</v>
      </c>
      <c r="H43" s="28" t="s">
        <v>363</v>
      </c>
      <c r="I43" s="25" t="s">
        <v>107</v>
      </c>
      <c r="J43" s="126">
        <f>50000/7.5345</f>
        <v>6636.1404207313026</v>
      </c>
      <c r="K43" s="96"/>
    </row>
    <row r="44" spans="2:11" ht="83.25" customHeight="1" x14ac:dyDescent="0.25">
      <c r="B44" s="267"/>
      <c r="C44" s="25" t="s">
        <v>432</v>
      </c>
      <c r="D44" s="25" t="s">
        <v>433</v>
      </c>
      <c r="E44" s="25" t="s">
        <v>434</v>
      </c>
      <c r="F44" s="25">
        <v>1</v>
      </c>
      <c r="G44" s="25" t="s">
        <v>359</v>
      </c>
      <c r="H44" s="28" t="s">
        <v>794</v>
      </c>
      <c r="I44" s="25" t="s">
        <v>435</v>
      </c>
      <c r="J44" s="126">
        <f>2500/7.5345</f>
        <v>331.80702103656512</v>
      </c>
      <c r="K44" s="96"/>
    </row>
    <row r="45" spans="2:11" ht="105" x14ac:dyDescent="0.25">
      <c r="B45" s="267"/>
      <c r="C45" s="25" t="s">
        <v>436</v>
      </c>
      <c r="D45" s="25" t="s">
        <v>437</v>
      </c>
      <c r="E45" s="25" t="s">
        <v>414</v>
      </c>
      <c r="F45" s="25">
        <v>1</v>
      </c>
      <c r="G45" s="25" t="s">
        <v>94</v>
      </c>
      <c r="H45" s="28" t="s">
        <v>363</v>
      </c>
      <c r="I45" s="25" t="s">
        <v>107</v>
      </c>
      <c r="J45" s="126">
        <f>5000/7.5345</f>
        <v>663.61404207313024</v>
      </c>
      <c r="K45" s="96" t="s">
        <v>848</v>
      </c>
    </row>
    <row r="46" spans="2:11" ht="105" x14ac:dyDescent="0.25">
      <c r="B46" s="267"/>
      <c r="C46" s="25" t="s">
        <v>438</v>
      </c>
      <c r="D46" s="25" t="s">
        <v>439</v>
      </c>
      <c r="E46" s="25" t="s">
        <v>440</v>
      </c>
      <c r="F46" s="25">
        <v>1</v>
      </c>
      <c r="G46" s="25" t="s">
        <v>359</v>
      </c>
      <c r="H46" s="28" t="s">
        <v>363</v>
      </c>
      <c r="I46" s="25" t="s">
        <v>441</v>
      </c>
      <c r="J46" s="126">
        <v>0</v>
      </c>
      <c r="K46" s="96"/>
    </row>
    <row r="47" spans="2:11" ht="107.25" customHeight="1" x14ac:dyDescent="0.25">
      <c r="B47" s="267"/>
      <c r="C47" s="25" t="s">
        <v>442</v>
      </c>
      <c r="D47" s="25" t="s">
        <v>443</v>
      </c>
      <c r="E47" s="25" t="s">
        <v>444</v>
      </c>
      <c r="F47" s="25">
        <v>1</v>
      </c>
      <c r="G47" s="25" t="s">
        <v>359</v>
      </c>
      <c r="H47" s="28" t="s">
        <v>363</v>
      </c>
      <c r="I47" s="25" t="s">
        <v>315</v>
      </c>
      <c r="J47" s="126">
        <v>0</v>
      </c>
      <c r="K47" s="96"/>
    </row>
    <row r="48" spans="2:11" ht="107.25" customHeight="1" x14ac:dyDescent="0.25">
      <c r="B48" s="267"/>
      <c r="C48" s="25" t="s">
        <v>445</v>
      </c>
      <c r="D48" s="25" t="s">
        <v>446</v>
      </c>
      <c r="E48" s="25" t="s">
        <v>800</v>
      </c>
      <c r="F48" s="25">
        <v>2</v>
      </c>
      <c r="G48" s="25" t="s">
        <v>97</v>
      </c>
      <c r="H48" s="28" t="s">
        <v>363</v>
      </c>
      <c r="I48" s="25"/>
      <c r="J48" s="126">
        <v>0</v>
      </c>
      <c r="K48" s="96"/>
    </row>
    <row r="49" spans="2:18" ht="110.25" customHeight="1" x14ac:dyDescent="0.25">
      <c r="B49" s="267"/>
      <c r="C49" s="25" t="s">
        <v>447</v>
      </c>
      <c r="D49" s="25" t="s">
        <v>448</v>
      </c>
      <c r="E49" s="25" t="s">
        <v>827</v>
      </c>
      <c r="F49" s="25">
        <v>2</v>
      </c>
      <c r="G49" s="25" t="s">
        <v>359</v>
      </c>
      <c r="H49" s="28" t="s">
        <v>363</v>
      </c>
      <c r="I49" s="25" t="s">
        <v>920</v>
      </c>
      <c r="J49" s="126">
        <f>2000/7.5345</f>
        <v>265.44561682925212</v>
      </c>
      <c r="K49" s="96"/>
    </row>
    <row r="50" spans="2:18" ht="134.25" customHeight="1" x14ac:dyDescent="0.25">
      <c r="B50" s="266" t="s">
        <v>449</v>
      </c>
      <c r="C50" s="25" t="s">
        <v>450</v>
      </c>
      <c r="D50" s="25" t="s">
        <v>921</v>
      </c>
      <c r="E50" s="25" t="s">
        <v>947</v>
      </c>
      <c r="F50" s="25">
        <v>2</v>
      </c>
      <c r="G50" s="25" t="s">
        <v>359</v>
      </c>
      <c r="H50" s="28" t="s">
        <v>818</v>
      </c>
      <c r="I50" s="25" t="s">
        <v>107</v>
      </c>
      <c r="J50" s="126">
        <f>30000/7.5345</f>
        <v>3981.6842524387812</v>
      </c>
      <c r="K50" s="96"/>
    </row>
    <row r="51" spans="2:18" ht="96" customHeight="1" x14ac:dyDescent="0.25">
      <c r="B51" s="266"/>
      <c r="C51" s="25" t="s">
        <v>451</v>
      </c>
      <c r="D51" s="25" t="s">
        <v>922</v>
      </c>
      <c r="E51" s="25" t="s">
        <v>452</v>
      </c>
      <c r="F51" s="25">
        <v>1</v>
      </c>
      <c r="G51" s="25" t="s">
        <v>776</v>
      </c>
      <c r="H51" s="28" t="s">
        <v>363</v>
      </c>
      <c r="I51" s="25" t="s">
        <v>107</v>
      </c>
      <c r="J51" s="126">
        <f>12000/7.5345</f>
        <v>1592.6737009755125</v>
      </c>
      <c r="K51" s="96"/>
    </row>
    <row r="52" spans="2:18" ht="90" customHeight="1" x14ac:dyDescent="0.25">
      <c r="B52" s="266"/>
      <c r="C52" s="25" t="s">
        <v>453</v>
      </c>
      <c r="D52" s="25" t="s">
        <v>454</v>
      </c>
      <c r="E52" s="25" t="s">
        <v>452</v>
      </c>
      <c r="F52" s="25">
        <v>1</v>
      </c>
      <c r="G52" s="25" t="s">
        <v>359</v>
      </c>
      <c r="H52" s="28" t="s">
        <v>363</v>
      </c>
      <c r="I52" s="25" t="s">
        <v>107</v>
      </c>
      <c r="J52" s="126">
        <f>10000/7.5345</f>
        <v>1327.2280841462605</v>
      </c>
      <c r="K52" s="96"/>
    </row>
    <row r="53" spans="2:18" ht="114" customHeight="1" x14ac:dyDescent="0.25">
      <c r="B53" s="266"/>
      <c r="C53" s="25" t="s">
        <v>457</v>
      </c>
      <c r="D53" s="25" t="s">
        <v>458</v>
      </c>
      <c r="E53" s="25" t="s">
        <v>459</v>
      </c>
      <c r="F53" s="25">
        <v>1</v>
      </c>
      <c r="G53" s="25" t="s">
        <v>96</v>
      </c>
      <c r="H53" s="28" t="s">
        <v>363</v>
      </c>
      <c r="I53" s="25" t="s">
        <v>107</v>
      </c>
      <c r="J53" s="126">
        <f>6000/7.5345</f>
        <v>796.33685048775624</v>
      </c>
      <c r="K53" s="96" t="s">
        <v>848</v>
      </c>
    </row>
    <row r="54" spans="2:18" ht="112.5" customHeight="1" x14ac:dyDescent="0.25">
      <c r="B54" s="266"/>
      <c r="C54" s="25" t="s">
        <v>460</v>
      </c>
      <c r="D54" s="25" t="s">
        <v>461</v>
      </c>
      <c r="E54" s="25" t="s">
        <v>459</v>
      </c>
      <c r="F54" s="25">
        <v>1</v>
      </c>
      <c r="G54" s="25" t="s">
        <v>776</v>
      </c>
      <c r="H54" s="28" t="s">
        <v>363</v>
      </c>
      <c r="I54" s="25" t="s">
        <v>315</v>
      </c>
      <c r="J54" s="126">
        <f>6000/7.5345</f>
        <v>796.33685048775624</v>
      </c>
      <c r="K54" s="96"/>
    </row>
    <row r="55" spans="2:18" ht="112.5" customHeight="1" x14ac:dyDescent="0.25">
      <c r="B55" s="266"/>
      <c r="C55" s="25" t="s">
        <v>462</v>
      </c>
      <c r="D55" s="25" t="s">
        <v>463</v>
      </c>
      <c r="E55" s="25" t="s">
        <v>414</v>
      </c>
      <c r="F55" s="25">
        <v>1</v>
      </c>
      <c r="G55" s="25" t="s">
        <v>93</v>
      </c>
      <c r="H55" s="28" t="s">
        <v>363</v>
      </c>
      <c r="I55" s="25"/>
      <c r="J55" s="126">
        <f>5000/7.5345</f>
        <v>663.61404207313024</v>
      </c>
      <c r="K55" s="96"/>
    </row>
    <row r="56" spans="2:18" ht="107.25" customHeight="1" x14ac:dyDescent="0.25">
      <c r="B56" s="266"/>
      <c r="C56" s="25" t="s">
        <v>923</v>
      </c>
      <c r="D56" s="25" t="s">
        <v>924</v>
      </c>
      <c r="E56" s="25" t="s">
        <v>414</v>
      </c>
      <c r="F56" s="25">
        <v>2</v>
      </c>
      <c r="G56" s="25" t="s">
        <v>776</v>
      </c>
      <c r="H56" s="28" t="s">
        <v>363</v>
      </c>
      <c r="I56" s="25" t="s">
        <v>107</v>
      </c>
      <c r="J56" s="126">
        <f>10000/7.5345</f>
        <v>1327.2280841462605</v>
      </c>
      <c r="K56" s="96"/>
    </row>
    <row r="57" spans="2:18" ht="108" customHeight="1" x14ac:dyDescent="0.25">
      <c r="B57" s="266"/>
      <c r="C57" s="25" t="s">
        <v>885</v>
      </c>
      <c r="D57" s="25" t="s">
        <v>466</v>
      </c>
      <c r="E57" s="25" t="s">
        <v>828</v>
      </c>
      <c r="F57" s="25">
        <v>2</v>
      </c>
      <c r="G57" s="25" t="s">
        <v>359</v>
      </c>
      <c r="H57" s="28" t="s">
        <v>363</v>
      </c>
      <c r="I57" s="25" t="s">
        <v>829</v>
      </c>
      <c r="J57" s="126">
        <v>0</v>
      </c>
      <c r="K57" s="96"/>
    </row>
    <row r="58" spans="2:18" ht="111" customHeight="1" x14ac:dyDescent="0.25">
      <c r="B58" s="228" t="s">
        <v>467</v>
      </c>
      <c r="C58" s="25" t="s">
        <v>782</v>
      </c>
      <c r="D58" s="25" t="s">
        <v>465</v>
      </c>
      <c r="E58" s="25" t="s">
        <v>925</v>
      </c>
      <c r="F58" s="25">
        <v>3</v>
      </c>
      <c r="G58" s="25" t="s">
        <v>359</v>
      </c>
      <c r="H58" s="28" t="s">
        <v>363</v>
      </c>
      <c r="I58" s="25" t="s">
        <v>107</v>
      </c>
      <c r="J58" s="126">
        <f>10000/7.5345</f>
        <v>1327.2280841462605</v>
      </c>
      <c r="K58" s="96"/>
    </row>
    <row r="59" spans="2:18" ht="93.75" customHeight="1" x14ac:dyDescent="0.25">
      <c r="B59" s="268"/>
      <c r="C59" s="25" t="s">
        <v>886</v>
      </c>
      <c r="D59" s="25" t="s">
        <v>468</v>
      </c>
      <c r="E59" s="25" t="s">
        <v>469</v>
      </c>
      <c r="F59" s="25">
        <v>1</v>
      </c>
      <c r="G59" s="25" t="s">
        <v>97</v>
      </c>
      <c r="H59" s="28" t="s">
        <v>363</v>
      </c>
      <c r="I59" s="25" t="s">
        <v>107</v>
      </c>
      <c r="J59" s="126">
        <v>0</v>
      </c>
      <c r="K59" s="96" t="s">
        <v>785</v>
      </c>
    </row>
    <row r="60" spans="2:18" ht="85.5" customHeight="1" x14ac:dyDescent="0.25">
      <c r="B60" s="268"/>
      <c r="C60" s="25" t="s">
        <v>887</v>
      </c>
      <c r="D60" s="25" t="s">
        <v>471</v>
      </c>
      <c r="E60" s="25" t="s">
        <v>801</v>
      </c>
      <c r="F60" s="25">
        <v>2</v>
      </c>
      <c r="G60" s="25" t="s">
        <v>359</v>
      </c>
      <c r="H60" s="28" t="s">
        <v>470</v>
      </c>
      <c r="I60" s="25" t="s">
        <v>802</v>
      </c>
      <c r="J60" s="126">
        <v>0</v>
      </c>
      <c r="K60" s="96"/>
    </row>
    <row r="61" spans="2:18" ht="79.5" customHeight="1" x14ac:dyDescent="0.25">
      <c r="B61" s="268"/>
      <c r="C61" s="25" t="s">
        <v>783</v>
      </c>
      <c r="D61" s="25" t="s">
        <v>472</v>
      </c>
      <c r="E61" s="25" t="s">
        <v>803</v>
      </c>
      <c r="F61" s="25">
        <v>2</v>
      </c>
      <c r="G61" s="25" t="s">
        <v>359</v>
      </c>
      <c r="H61" s="28" t="s">
        <v>470</v>
      </c>
      <c r="I61" s="25" t="s">
        <v>804</v>
      </c>
      <c r="J61" s="126">
        <v>0</v>
      </c>
      <c r="K61" s="96"/>
    </row>
    <row r="62" spans="2:18" ht="75" x14ac:dyDescent="0.25">
      <c r="B62" s="269"/>
      <c r="C62" s="25" t="s">
        <v>889</v>
      </c>
      <c r="D62" s="25" t="s">
        <v>474</v>
      </c>
      <c r="E62" s="25" t="s">
        <v>475</v>
      </c>
      <c r="F62" s="25">
        <v>1</v>
      </c>
      <c r="G62" s="25" t="s">
        <v>476</v>
      </c>
      <c r="H62" s="28" t="s">
        <v>470</v>
      </c>
      <c r="I62" s="25" t="s">
        <v>477</v>
      </c>
      <c r="J62" s="126">
        <v>0</v>
      </c>
      <c r="K62" s="138"/>
      <c r="R62" s="11"/>
    </row>
    <row r="63" spans="2:18" ht="20.100000000000001" customHeight="1" x14ac:dyDescent="0.25">
      <c r="B63" s="257"/>
      <c r="C63" s="258"/>
      <c r="D63" s="258"/>
      <c r="E63" s="258"/>
      <c r="F63" s="258"/>
      <c r="G63" s="258"/>
      <c r="H63" s="258"/>
      <c r="I63" s="259"/>
      <c r="J63" s="103">
        <f>SUM(J6:J62)</f>
        <v>74656.579733227161</v>
      </c>
      <c r="K63" s="104"/>
    </row>
    <row r="64" spans="2:18" ht="20.100000000000001" customHeight="1" x14ac:dyDescent="0.25">
      <c r="B64" s="261" t="s">
        <v>478</v>
      </c>
      <c r="C64" s="261"/>
      <c r="D64" s="261"/>
      <c r="E64" s="261"/>
      <c r="F64" s="261"/>
      <c r="G64" s="261"/>
      <c r="H64" s="261"/>
      <c r="I64" s="261"/>
      <c r="J64" s="261"/>
      <c r="K64" s="262"/>
    </row>
    <row r="65" spans="2:11" ht="155.25" customHeight="1" x14ac:dyDescent="0.25">
      <c r="B65" s="228" t="s">
        <v>805</v>
      </c>
      <c r="C65" s="25" t="s">
        <v>487</v>
      </c>
      <c r="D65" s="25" t="s">
        <v>488</v>
      </c>
      <c r="E65" s="25" t="s">
        <v>806</v>
      </c>
      <c r="F65" s="25">
        <v>2</v>
      </c>
      <c r="G65" s="25" t="s">
        <v>316</v>
      </c>
      <c r="H65" s="25" t="s">
        <v>807</v>
      </c>
      <c r="I65" s="25" t="s">
        <v>808</v>
      </c>
      <c r="J65" s="24">
        <v>0</v>
      </c>
      <c r="K65" s="142"/>
    </row>
    <row r="66" spans="2:11" ht="155.25" customHeight="1" x14ac:dyDescent="0.25">
      <c r="B66" s="263"/>
      <c r="C66" s="25" t="s">
        <v>491</v>
      </c>
      <c r="D66" s="25" t="s">
        <v>492</v>
      </c>
      <c r="E66" s="25" t="s">
        <v>830</v>
      </c>
      <c r="F66" s="25">
        <v>2</v>
      </c>
      <c r="G66" s="25" t="s">
        <v>127</v>
      </c>
      <c r="H66" s="28" t="s">
        <v>831</v>
      </c>
      <c r="I66" s="25" t="s">
        <v>832</v>
      </c>
      <c r="J66" s="24">
        <f>8000/7.5345</f>
        <v>1061.7824673170085</v>
      </c>
      <c r="K66" s="105"/>
    </row>
    <row r="67" spans="2:11" ht="145.5" customHeight="1" x14ac:dyDescent="0.25">
      <c r="B67" s="264" t="s">
        <v>506</v>
      </c>
      <c r="C67" s="25" t="s">
        <v>493</v>
      </c>
      <c r="D67" s="25" t="s">
        <v>494</v>
      </c>
      <c r="E67" s="25" t="s">
        <v>833</v>
      </c>
      <c r="F67" s="25">
        <v>2</v>
      </c>
      <c r="G67" s="25" t="s">
        <v>93</v>
      </c>
      <c r="H67" s="28" t="s">
        <v>834</v>
      </c>
      <c r="I67" s="25"/>
      <c r="J67" s="24">
        <f>3000/7.5345</f>
        <v>398.16842524387812</v>
      </c>
      <c r="K67" s="105"/>
    </row>
    <row r="68" spans="2:11" ht="79.5" customHeight="1" x14ac:dyDescent="0.25">
      <c r="B68" s="256"/>
      <c r="C68" s="25" t="s">
        <v>495</v>
      </c>
      <c r="D68" s="25" t="s">
        <v>496</v>
      </c>
      <c r="E68" s="25" t="s">
        <v>497</v>
      </c>
      <c r="F68" s="25">
        <v>1</v>
      </c>
      <c r="G68" s="25" t="s">
        <v>498</v>
      </c>
      <c r="H68" s="28" t="s">
        <v>363</v>
      </c>
      <c r="I68" s="25"/>
      <c r="J68" s="24">
        <f>5000/7.5345</f>
        <v>663.61404207313024</v>
      </c>
      <c r="K68" s="105"/>
    </row>
    <row r="69" spans="2:11" ht="129" customHeight="1" x14ac:dyDescent="0.25">
      <c r="B69" s="256"/>
      <c r="C69" s="25" t="s">
        <v>501</v>
      </c>
      <c r="D69" s="25" t="s">
        <v>502</v>
      </c>
      <c r="E69" s="25" t="s">
        <v>926</v>
      </c>
      <c r="F69" s="25">
        <v>2</v>
      </c>
      <c r="G69" s="25" t="s">
        <v>126</v>
      </c>
      <c r="H69" s="28" t="s">
        <v>927</v>
      </c>
      <c r="I69" s="25" t="s">
        <v>107</v>
      </c>
      <c r="J69" s="24">
        <f>5000/7.5345</f>
        <v>663.61404207313024</v>
      </c>
      <c r="K69" s="105"/>
    </row>
    <row r="70" spans="2:11" ht="136.5" customHeight="1" x14ac:dyDescent="0.25">
      <c r="B70" s="256"/>
      <c r="C70" s="25" t="s">
        <v>503</v>
      </c>
      <c r="D70" s="25" t="s">
        <v>504</v>
      </c>
      <c r="E70" s="25" t="s">
        <v>505</v>
      </c>
      <c r="F70" s="25">
        <v>1</v>
      </c>
      <c r="G70" s="25" t="s">
        <v>98</v>
      </c>
      <c r="H70" s="28" t="s">
        <v>744</v>
      </c>
      <c r="I70" s="25"/>
      <c r="J70" s="24">
        <v>0</v>
      </c>
      <c r="K70" s="105"/>
    </row>
    <row r="71" spans="2:11" ht="129.75" customHeight="1" x14ac:dyDescent="0.25">
      <c r="B71" s="256"/>
      <c r="C71" s="25" t="s">
        <v>928</v>
      </c>
      <c r="D71" s="25" t="s">
        <v>929</v>
      </c>
      <c r="E71" s="25" t="s">
        <v>930</v>
      </c>
      <c r="F71" s="25">
        <v>2</v>
      </c>
      <c r="G71" s="25" t="s">
        <v>776</v>
      </c>
      <c r="H71" s="28" t="s">
        <v>744</v>
      </c>
      <c r="I71" s="25" t="s">
        <v>107</v>
      </c>
      <c r="J71" s="24">
        <f>40000/7.5345</f>
        <v>5308.9123365850419</v>
      </c>
      <c r="K71" s="105"/>
    </row>
    <row r="72" spans="2:11" ht="20.100000000000001" customHeight="1" x14ac:dyDescent="0.25">
      <c r="B72" s="257"/>
      <c r="C72" s="258"/>
      <c r="D72" s="258"/>
      <c r="E72" s="258"/>
      <c r="F72" s="258"/>
      <c r="G72" s="258"/>
      <c r="H72" s="258"/>
      <c r="I72" s="259"/>
      <c r="J72" s="103">
        <f>SUM(J65:J71)</f>
        <v>8096.0913132921887</v>
      </c>
      <c r="K72" s="104"/>
    </row>
    <row r="73" spans="2:11" ht="20.100000000000001" customHeight="1" x14ac:dyDescent="0.25">
      <c r="B73" s="260" t="s">
        <v>641</v>
      </c>
      <c r="C73" s="261"/>
      <c r="D73" s="261"/>
      <c r="E73" s="261"/>
      <c r="F73" s="261"/>
      <c r="G73" s="261"/>
      <c r="H73" s="261"/>
      <c r="I73" s="261"/>
      <c r="J73" s="261"/>
      <c r="K73" s="262"/>
    </row>
    <row r="74" spans="2:11" ht="125.25" customHeight="1" x14ac:dyDescent="0.25">
      <c r="B74" s="254" t="s">
        <v>507</v>
      </c>
      <c r="C74" s="121" t="s">
        <v>508</v>
      </c>
      <c r="D74" s="121" t="s">
        <v>509</v>
      </c>
      <c r="E74" s="127" t="s">
        <v>510</v>
      </c>
      <c r="F74" s="121">
        <v>1</v>
      </c>
      <c r="G74" s="127" t="s">
        <v>128</v>
      </c>
      <c r="H74" s="28" t="s">
        <v>737</v>
      </c>
      <c r="I74" s="121"/>
      <c r="J74" s="122">
        <f>5000/7.5345</f>
        <v>663.61404207313024</v>
      </c>
      <c r="K74" s="123"/>
    </row>
    <row r="75" spans="2:11" ht="117.75" customHeight="1" x14ac:dyDescent="0.25">
      <c r="B75" s="255"/>
      <c r="C75" s="139" t="s">
        <v>511</v>
      </c>
      <c r="D75" s="139" t="s">
        <v>512</v>
      </c>
      <c r="E75" s="139" t="s">
        <v>809</v>
      </c>
      <c r="F75" s="139">
        <v>2</v>
      </c>
      <c r="G75" s="139" t="s">
        <v>359</v>
      </c>
      <c r="H75" s="28" t="s">
        <v>737</v>
      </c>
      <c r="I75" s="139"/>
      <c r="J75" s="140">
        <v>0</v>
      </c>
      <c r="K75" s="123"/>
    </row>
    <row r="76" spans="2:11" ht="74.25" customHeight="1" x14ac:dyDescent="0.25">
      <c r="B76" s="256"/>
      <c r="C76" s="121" t="s">
        <v>514</v>
      </c>
      <c r="D76" s="121" t="s">
        <v>515</v>
      </c>
      <c r="E76" s="127" t="s">
        <v>516</v>
      </c>
      <c r="F76" s="121">
        <v>1</v>
      </c>
      <c r="G76" s="147" t="s">
        <v>776</v>
      </c>
      <c r="H76" s="28" t="s">
        <v>470</v>
      </c>
      <c r="I76" s="121"/>
      <c r="J76" s="122">
        <f>10000/7.5345</f>
        <v>1327.2280841462605</v>
      </c>
      <c r="K76" s="123"/>
    </row>
    <row r="77" spans="2:11" ht="86.25" customHeight="1" x14ac:dyDescent="0.25">
      <c r="B77" s="125"/>
      <c r="C77" s="147" t="s">
        <v>517</v>
      </c>
      <c r="D77" s="147" t="s">
        <v>518</v>
      </c>
      <c r="E77" s="147" t="s">
        <v>931</v>
      </c>
      <c r="F77" s="121">
        <v>1</v>
      </c>
      <c r="G77" s="147" t="s">
        <v>776</v>
      </c>
      <c r="H77" s="28" t="s">
        <v>470</v>
      </c>
      <c r="I77" s="121"/>
      <c r="J77" s="122">
        <f>10000/7.5345</f>
        <v>1327.2280841462605</v>
      </c>
      <c r="K77" s="123"/>
    </row>
    <row r="78" spans="2:11" ht="111" customHeight="1" x14ac:dyDescent="0.25">
      <c r="B78" s="125"/>
      <c r="C78" s="139" t="s">
        <v>519</v>
      </c>
      <c r="D78" s="139" t="s">
        <v>520</v>
      </c>
      <c r="E78" s="139" t="s">
        <v>838</v>
      </c>
      <c r="F78" s="139">
        <v>3</v>
      </c>
      <c r="G78" s="147" t="s">
        <v>776</v>
      </c>
      <c r="H78" s="28" t="s">
        <v>738</v>
      </c>
      <c r="I78" s="139" t="s">
        <v>107</v>
      </c>
      <c r="J78" s="140">
        <f>3000/7.5345</f>
        <v>398.16842524387812</v>
      </c>
      <c r="K78" s="123"/>
    </row>
    <row r="79" spans="2:11" ht="75" customHeight="1" x14ac:dyDescent="0.25">
      <c r="B79" s="125"/>
      <c r="C79" s="147" t="s">
        <v>521</v>
      </c>
      <c r="D79" s="147" t="s">
        <v>522</v>
      </c>
      <c r="E79" s="147" t="s">
        <v>932</v>
      </c>
      <c r="F79" s="139">
        <v>2</v>
      </c>
      <c r="G79" s="147" t="s">
        <v>776</v>
      </c>
      <c r="H79" s="28" t="s">
        <v>687</v>
      </c>
      <c r="I79" s="139"/>
      <c r="J79" s="140">
        <f>40000/7.5345</f>
        <v>5308.9123365850419</v>
      </c>
      <c r="K79" s="148"/>
    </row>
    <row r="80" spans="2:11" ht="82.5" customHeight="1" x14ac:dyDescent="0.25">
      <c r="B80" s="125"/>
      <c r="C80" s="121" t="s">
        <v>523</v>
      </c>
      <c r="D80" s="121" t="s">
        <v>524</v>
      </c>
      <c r="E80" s="127" t="s">
        <v>525</v>
      </c>
      <c r="F80" s="121">
        <v>1</v>
      </c>
      <c r="G80" s="127" t="s">
        <v>126</v>
      </c>
      <c r="H80" s="28" t="s">
        <v>526</v>
      </c>
      <c r="I80" s="127"/>
      <c r="J80" s="122">
        <f>10000/7.5345</f>
        <v>1327.2280841462605</v>
      </c>
      <c r="K80" s="123"/>
    </row>
    <row r="81" spans="2:11" ht="82.5" customHeight="1" x14ac:dyDescent="0.25">
      <c r="B81" s="125"/>
      <c r="C81" s="139" t="s">
        <v>527</v>
      </c>
      <c r="D81" s="139" t="s">
        <v>528</v>
      </c>
      <c r="E81" s="139" t="s">
        <v>810</v>
      </c>
      <c r="F81" s="139">
        <v>3</v>
      </c>
      <c r="G81" s="139" t="s">
        <v>98</v>
      </c>
      <c r="H81" s="28" t="s">
        <v>513</v>
      </c>
      <c r="I81" s="139" t="s">
        <v>107</v>
      </c>
      <c r="J81" s="140">
        <v>0</v>
      </c>
      <c r="K81" s="123"/>
    </row>
    <row r="82" spans="2:11" ht="123" customHeight="1" x14ac:dyDescent="0.25">
      <c r="B82" s="125"/>
      <c r="C82" s="121" t="s">
        <v>529</v>
      </c>
      <c r="D82" s="121" t="s">
        <v>530</v>
      </c>
      <c r="E82" s="127" t="s">
        <v>531</v>
      </c>
      <c r="F82" s="121">
        <v>1</v>
      </c>
      <c r="G82" s="127" t="s">
        <v>532</v>
      </c>
      <c r="H82" s="28" t="s">
        <v>738</v>
      </c>
      <c r="I82" s="127"/>
      <c r="J82" s="122">
        <v>0</v>
      </c>
      <c r="K82" s="123"/>
    </row>
    <row r="83" spans="2:11" ht="82.5" customHeight="1" x14ac:dyDescent="0.25">
      <c r="B83" s="125"/>
      <c r="C83" s="121" t="s">
        <v>533</v>
      </c>
      <c r="D83" s="121" t="s">
        <v>534</v>
      </c>
      <c r="E83" s="127" t="s">
        <v>535</v>
      </c>
      <c r="F83" s="121">
        <v>1</v>
      </c>
      <c r="G83" s="127" t="s">
        <v>532</v>
      </c>
      <c r="H83" s="28" t="s">
        <v>526</v>
      </c>
      <c r="I83" s="127"/>
      <c r="J83" s="122">
        <f>6000/7.5345</f>
        <v>796.33685048775624</v>
      </c>
      <c r="K83" s="123"/>
    </row>
    <row r="84" spans="2:11" ht="58.5" customHeight="1" x14ac:dyDescent="0.25">
      <c r="B84" s="125"/>
      <c r="C84" s="121" t="s">
        <v>536</v>
      </c>
      <c r="D84" s="121" t="s">
        <v>537</v>
      </c>
      <c r="E84" s="127" t="s">
        <v>538</v>
      </c>
      <c r="F84" s="121">
        <v>1</v>
      </c>
      <c r="G84" s="127" t="s">
        <v>532</v>
      </c>
      <c r="H84" s="28" t="s">
        <v>958</v>
      </c>
      <c r="I84" s="127"/>
      <c r="J84" s="122">
        <v>0</v>
      </c>
      <c r="K84" s="123"/>
    </row>
    <row r="85" spans="2:11" ht="86.25" customHeight="1" x14ac:dyDescent="0.25">
      <c r="B85" s="125"/>
      <c r="C85" s="121" t="s">
        <v>539</v>
      </c>
      <c r="D85" s="135" t="s">
        <v>540</v>
      </c>
      <c r="E85" s="157" t="s">
        <v>1184</v>
      </c>
      <c r="F85" s="121">
        <v>1</v>
      </c>
      <c r="G85" s="127" t="s">
        <v>541</v>
      </c>
      <c r="H85" s="28" t="s">
        <v>739</v>
      </c>
      <c r="I85" s="127" t="s">
        <v>542</v>
      </c>
      <c r="J85" s="122">
        <f>2000/7.5345</f>
        <v>265.44561682925212</v>
      </c>
      <c r="K85" s="123"/>
    </row>
    <row r="86" spans="2:11" ht="107.25" customHeight="1" x14ac:dyDescent="0.25">
      <c r="B86" s="125"/>
      <c r="C86" s="121" t="s">
        <v>543</v>
      </c>
      <c r="D86" s="121" t="s">
        <v>544</v>
      </c>
      <c r="E86" s="127" t="s">
        <v>545</v>
      </c>
      <c r="F86" s="121">
        <v>1</v>
      </c>
      <c r="G86" s="127" t="s">
        <v>546</v>
      </c>
      <c r="H86" s="28" t="s">
        <v>958</v>
      </c>
      <c r="I86" s="127"/>
      <c r="J86" s="122">
        <f>5000/7.5345</f>
        <v>663.61404207313024</v>
      </c>
      <c r="K86" s="148"/>
    </row>
    <row r="87" spans="2:11" ht="80.25" customHeight="1" x14ac:dyDescent="0.25">
      <c r="B87" s="125"/>
      <c r="C87" s="121" t="s">
        <v>547</v>
      </c>
      <c r="D87" s="121" t="s">
        <v>548</v>
      </c>
      <c r="E87" s="127" t="s">
        <v>549</v>
      </c>
      <c r="F87" s="121">
        <v>1</v>
      </c>
      <c r="G87" s="127" t="s">
        <v>98</v>
      </c>
      <c r="H87" s="28" t="s">
        <v>319</v>
      </c>
      <c r="I87" s="127" t="s">
        <v>550</v>
      </c>
      <c r="J87" s="122">
        <f>5000/7.5345</f>
        <v>663.61404207313024</v>
      </c>
      <c r="K87" s="123"/>
    </row>
    <row r="88" spans="2:11" ht="72.75" customHeight="1" x14ac:dyDescent="0.25">
      <c r="B88" s="125"/>
      <c r="C88" s="121" t="s">
        <v>551</v>
      </c>
      <c r="D88" s="121" t="s">
        <v>552</v>
      </c>
      <c r="E88" s="127" t="s">
        <v>553</v>
      </c>
      <c r="F88" s="121">
        <v>1</v>
      </c>
      <c r="G88" s="127" t="s">
        <v>127</v>
      </c>
      <c r="H88" s="28" t="s">
        <v>319</v>
      </c>
      <c r="I88" s="127" t="s">
        <v>107</v>
      </c>
      <c r="J88" s="122">
        <f>10000/7.5345</f>
        <v>1327.2280841462605</v>
      </c>
      <c r="K88" s="123"/>
    </row>
    <row r="89" spans="2:11" ht="96.75" customHeight="1" x14ac:dyDescent="0.25">
      <c r="B89" s="125"/>
      <c r="C89" s="25" t="s">
        <v>554</v>
      </c>
      <c r="D89" s="25" t="s">
        <v>555</v>
      </c>
      <c r="E89" s="25" t="s">
        <v>1173</v>
      </c>
      <c r="F89" s="25">
        <v>2</v>
      </c>
      <c r="G89" s="25" t="s">
        <v>359</v>
      </c>
      <c r="H89" s="28" t="s">
        <v>319</v>
      </c>
      <c r="I89" s="25" t="s">
        <v>107</v>
      </c>
      <c r="J89" s="159">
        <v>0</v>
      </c>
      <c r="K89" s="148"/>
    </row>
    <row r="90" spans="2:11" ht="75.75" customHeight="1" x14ac:dyDescent="0.25">
      <c r="B90" s="125"/>
      <c r="C90" s="25" t="s">
        <v>558</v>
      </c>
      <c r="D90" s="25" t="s">
        <v>559</v>
      </c>
      <c r="E90" s="25" t="s">
        <v>1181</v>
      </c>
      <c r="F90" s="25">
        <v>2</v>
      </c>
      <c r="G90" s="25" t="s">
        <v>359</v>
      </c>
      <c r="H90" s="28" t="s">
        <v>795</v>
      </c>
      <c r="I90" s="25" t="s">
        <v>107</v>
      </c>
      <c r="J90" s="24">
        <f>50000/7.5345</f>
        <v>6636.1404207313026</v>
      </c>
      <c r="K90" s="148"/>
    </row>
    <row r="91" spans="2:11" ht="71.25" customHeight="1" x14ac:dyDescent="0.25">
      <c r="B91" s="125"/>
      <c r="C91" s="25" t="s">
        <v>1178</v>
      </c>
      <c r="D91" s="25" t="s">
        <v>1179</v>
      </c>
      <c r="E91" s="25" t="s">
        <v>1180</v>
      </c>
      <c r="F91" s="25">
        <v>3</v>
      </c>
      <c r="G91" s="25" t="s">
        <v>776</v>
      </c>
      <c r="H91" s="28" t="s">
        <v>795</v>
      </c>
      <c r="I91" s="25" t="s">
        <v>107</v>
      </c>
      <c r="J91" s="24">
        <f>100000/7.5345</f>
        <v>13272.280841462605</v>
      </c>
      <c r="K91" s="148"/>
    </row>
    <row r="92" spans="2:11" ht="93" customHeight="1" x14ac:dyDescent="0.25">
      <c r="B92" s="125"/>
      <c r="C92" s="25" t="s">
        <v>562</v>
      </c>
      <c r="D92" s="121" t="s">
        <v>563</v>
      </c>
      <c r="E92" s="127" t="s">
        <v>567</v>
      </c>
      <c r="F92" s="121">
        <v>1</v>
      </c>
      <c r="G92" s="127" t="s">
        <v>94</v>
      </c>
      <c r="H92" s="28" t="s">
        <v>319</v>
      </c>
      <c r="I92" s="147" t="s">
        <v>107</v>
      </c>
      <c r="J92" s="122">
        <f>15000/7.5345</f>
        <v>1990.8421262193906</v>
      </c>
      <c r="K92" s="123"/>
    </row>
    <row r="93" spans="2:11" ht="95.25" customHeight="1" x14ac:dyDescent="0.25">
      <c r="B93" s="125"/>
      <c r="C93" s="25" t="s">
        <v>564</v>
      </c>
      <c r="D93" s="157" t="s">
        <v>1185</v>
      </c>
      <c r="E93" s="127" t="s">
        <v>568</v>
      </c>
      <c r="F93" s="121">
        <v>1</v>
      </c>
      <c r="G93" s="127" t="s">
        <v>94</v>
      </c>
      <c r="H93" s="28" t="s">
        <v>319</v>
      </c>
      <c r="I93" s="147" t="s">
        <v>107</v>
      </c>
      <c r="J93" s="122">
        <f>10000/7.5345</f>
        <v>1327.2280841462605</v>
      </c>
      <c r="K93" s="123"/>
    </row>
    <row r="94" spans="2:11" ht="97.5" customHeight="1" x14ac:dyDescent="0.25">
      <c r="B94" s="125"/>
      <c r="C94" s="25" t="s">
        <v>565</v>
      </c>
      <c r="D94" s="25" t="s">
        <v>566</v>
      </c>
      <c r="E94" s="25" t="s">
        <v>1182</v>
      </c>
      <c r="F94" s="25">
        <v>1</v>
      </c>
      <c r="G94" s="25" t="s">
        <v>359</v>
      </c>
      <c r="H94" s="28" t="s">
        <v>600</v>
      </c>
      <c r="I94" s="25" t="s">
        <v>107</v>
      </c>
      <c r="J94" s="24">
        <f>25000/7.5345</f>
        <v>3318.0702103656513</v>
      </c>
      <c r="K94" s="60"/>
    </row>
    <row r="95" spans="2:11" ht="141.75" customHeight="1" x14ac:dyDescent="0.25">
      <c r="B95" s="125"/>
      <c r="C95" s="25" t="s">
        <v>569</v>
      </c>
      <c r="D95" s="25" t="s">
        <v>933</v>
      </c>
      <c r="E95" s="178" t="s">
        <v>1217</v>
      </c>
      <c r="F95" s="25">
        <v>1</v>
      </c>
      <c r="G95" s="25" t="s">
        <v>776</v>
      </c>
      <c r="H95" s="28" t="s">
        <v>1183</v>
      </c>
      <c r="I95" s="25" t="s">
        <v>315</v>
      </c>
      <c r="J95" s="24">
        <v>0</v>
      </c>
      <c r="K95" s="60" t="s">
        <v>1205</v>
      </c>
    </row>
    <row r="96" spans="2:11" ht="141" customHeight="1" x14ac:dyDescent="0.25">
      <c r="B96" s="125"/>
      <c r="C96" s="25" t="s">
        <v>570</v>
      </c>
      <c r="D96" s="25" t="s">
        <v>934</v>
      </c>
      <c r="E96" s="178" t="s">
        <v>1217</v>
      </c>
      <c r="F96" s="25">
        <v>1</v>
      </c>
      <c r="G96" s="25" t="s">
        <v>776</v>
      </c>
      <c r="H96" s="28" t="s">
        <v>1183</v>
      </c>
      <c r="I96" s="25" t="s">
        <v>315</v>
      </c>
      <c r="J96" s="24">
        <v>0</v>
      </c>
      <c r="K96" s="60" t="s">
        <v>1206</v>
      </c>
    </row>
    <row r="97" spans="2:11" ht="40.5" customHeight="1" x14ac:dyDescent="0.25">
      <c r="B97" s="125"/>
      <c r="C97" s="25" t="s">
        <v>573</v>
      </c>
      <c r="D97" s="139" t="s">
        <v>574</v>
      </c>
      <c r="E97" s="139" t="s">
        <v>839</v>
      </c>
      <c r="F97" s="139">
        <v>2</v>
      </c>
      <c r="G97" s="139" t="s">
        <v>127</v>
      </c>
      <c r="H97" s="28" t="s">
        <v>319</v>
      </c>
      <c r="I97" s="139"/>
      <c r="J97" s="24">
        <f>2500/7.5345</f>
        <v>331.80702103656512</v>
      </c>
      <c r="K97" s="136"/>
    </row>
    <row r="98" spans="2:11" ht="66.75" customHeight="1" x14ac:dyDescent="0.25">
      <c r="B98" s="125"/>
      <c r="C98" s="25" t="s">
        <v>575</v>
      </c>
      <c r="D98" s="121" t="s">
        <v>576</v>
      </c>
      <c r="E98" s="127" t="s">
        <v>577</v>
      </c>
      <c r="F98" s="121">
        <v>1</v>
      </c>
      <c r="G98" s="137" t="s">
        <v>784</v>
      </c>
      <c r="H98" s="28" t="s">
        <v>319</v>
      </c>
      <c r="I98" s="127" t="s">
        <v>107</v>
      </c>
      <c r="J98" s="24">
        <f>60000/7.5345</f>
        <v>7963.3685048775624</v>
      </c>
      <c r="K98" s="148"/>
    </row>
    <row r="99" spans="2:11" ht="51" customHeight="1" x14ac:dyDescent="0.25">
      <c r="B99" s="264" t="s">
        <v>579</v>
      </c>
      <c r="C99" s="25" t="s">
        <v>580</v>
      </c>
      <c r="D99" s="121" t="s">
        <v>581</v>
      </c>
      <c r="E99" s="127" t="s">
        <v>582</v>
      </c>
      <c r="F99" s="121">
        <v>1</v>
      </c>
      <c r="G99" s="127" t="s">
        <v>583</v>
      </c>
      <c r="H99" s="28" t="s">
        <v>513</v>
      </c>
      <c r="I99" s="127"/>
      <c r="J99" s="24">
        <v>0</v>
      </c>
      <c r="K99" s="123"/>
    </row>
    <row r="100" spans="2:11" ht="56.25" customHeight="1" x14ac:dyDescent="0.25">
      <c r="B100" s="256"/>
      <c r="C100" s="25" t="s">
        <v>584</v>
      </c>
      <c r="D100" s="121" t="s">
        <v>585</v>
      </c>
      <c r="E100" s="128" t="s">
        <v>586</v>
      </c>
      <c r="F100" s="121">
        <v>1</v>
      </c>
      <c r="G100" s="128" t="s">
        <v>546</v>
      </c>
      <c r="H100" s="28" t="s">
        <v>513</v>
      </c>
      <c r="I100" s="127"/>
      <c r="J100" s="24">
        <v>0</v>
      </c>
      <c r="K100" s="123"/>
    </row>
    <row r="101" spans="2:11" ht="60" customHeight="1" x14ac:dyDescent="0.25">
      <c r="B101" s="256"/>
      <c r="C101" s="25" t="s">
        <v>587</v>
      </c>
      <c r="D101" s="121" t="s">
        <v>588</v>
      </c>
      <c r="E101" s="128" t="s">
        <v>589</v>
      </c>
      <c r="F101" s="121">
        <v>1</v>
      </c>
      <c r="G101" s="129" t="s">
        <v>583</v>
      </c>
      <c r="H101" s="28" t="s">
        <v>319</v>
      </c>
      <c r="I101" s="127"/>
      <c r="J101" s="24">
        <v>0</v>
      </c>
      <c r="K101" s="123"/>
    </row>
    <row r="102" spans="2:11" ht="75" x14ac:dyDescent="0.25">
      <c r="B102" s="256"/>
      <c r="C102" s="25" t="s">
        <v>590</v>
      </c>
      <c r="D102" s="121" t="s">
        <v>591</v>
      </c>
      <c r="E102" s="128" t="s">
        <v>592</v>
      </c>
      <c r="F102" s="121">
        <v>1</v>
      </c>
      <c r="G102" s="128" t="s">
        <v>594</v>
      </c>
      <c r="H102" s="28" t="s">
        <v>593</v>
      </c>
      <c r="I102" s="127"/>
      <c r="J102" s="24">
        <v>0</v>
      </c>
      <c r="K102" s="123"/>
    </row>
    <row r="103" spans="2:11" ht="73.900000000000006" customHeight="1" x14ac:dyDescent="0.25">
      <c r="B103" s="125"/>
      <c r="C103" s="25" t="s">
        <v>597</v>
      </c>
      <c r="D103" s="121" t="s">
        <v>598</v>
      </c>
      <c r="E103" s="128" t="s">
        <v>599</v>
      </c>
      <c r="F103" s="121">
        <v>1</v>
      </c>
      <c r="G103" s="128" t="s">
        <v>316</v>
      </c>
      <c r="H103" s="28" t="s">
        <v>600</v>
      </c>
      <c r="I103" s="127"/>
      <c r="J103" s="24">
        <f>60000/7.5345</f>
        <v>7963.3685048775624</v>
      </c>
      <c r="K103" s="123"/>
    </row>
    <row r="104" spans="2:11" ht="154.15" customHeight="1" x14ac:dyDescent="0.25">
      <c r="B104" s="264" t="s">
        <v>603</v>
      </c>
      <c r="C104" s="25" t="s">
        <v>604</v>
      </c>
      <c r="D104" s="121" t="s">
        <v>605</v>
      </c>
      <c r="E104" s="128" t="s">
        <v>606</v>
      </c>
      <c r="F104" s="121">
        <v>1</v>
      </c>
      <c r="G104" s="128" t="s">
        <v>546</v>
      </c>
      <c r="H104" s="28" t="s">
        <v>740</v>
      </c>
      <c r="I104" s="127"/>
      <c r="J104" s="24">
        <v>0</v>
      </c>
      <c r="K104" s="123"/>
    </row>
    <row r="105" spans="2:11" ht="102.75" customHeight="1" x14ac:dyDescent="0.25">
      <c r="B105" s="256"/>
      <c r="C105" s="25" t="s">
        <v>607</v>
      </c>
      <c r="D105" s="25" t="s">
        <v>405</v>
      </c>
      <c r="E105" s="25" t="s">
        <v>825</v>
      </c>
      <c r="F105" s="25">
        <v>2</v>
      </c>
      <c r="G105" s="25" t="s">
        <v>359</v>
      </c>
      <c r="H105" s="28" t="s">
        <v>363</v>
      </c>
      <c r="I105" s="28" t="s">
        <v>387</v>
      </c>
      <c r="J105" s="24">
        <f>2000/7.5345</f>
        <v>265.44561682925212</v>
      </c>
      <c r="K105" s="123"/>
    </row>
    <row r="106" spans="2:11" ht="69" customHeight="1" x14ac:dyDescent="0.25">
      <c r="B106" s="256"/>
      <c r="C106" s="25" t="s">
        <v>610</v>
      </c>
      <c r="D106" s="121" t="s">
        <v>608</v>
      </c>
      <c r="E106" s="128" t="s">
        <v>609</v>
      </c>
      <c r="F106" s="121">
        <v>1</v>
      </c>
      <c r="G106" s="25" t="s">
        <v>546</v>
      </c>
      <c r="H106" s="28" t="s">
        <v>513</v>
      </c>
      <c r="I106" s="152" t="s">
        <v>107</v>
      </c>
      <c r="J106" s="24">
        <f>10000/7.5345</f>
        <v>1327.2280841462605</v>
      </c>
      <c r="K106" s="123"/>
    </row>
    <row r="107" spans="2:11" ht="93.75" customHeight="1" x14ac:dyDescent="0.25">
      <c r="B107" s="256"/>
      <c r="C107" s="25" t="s">
        <v>878</v>
      </c>
      <c r="D107" s="121" t="s">
        <v>611</v>
      </c>
      <c r="E107" s="128" t="s">
        <v>612</v>
      </c>
      <c r="F107" s="121">
        <v>1</v>
      </c>
      <c r="G107" s="25" t="s">
        <v>476</v>
      </c>
      <c r="H107" s="28" t="s">
        <v>513</v>
      </c>
      <c r="I107" s="152" t="s">
        <v>107</v>
      </c>
      <c r="J107" s="24">
        <f>30000/7.5345</f>
        <v>3981.6842524387812</v>
      </c>
      <c r="K107" s="123"/>
    </row>
    <row r="108" spans="2:11" ht="56.25" customHeight="1" x14ac:dyDescent="0.25">
      <c r="B108" s="256"/>
      <c r="C108" s="25" t="s">
        <v>615</v>
      </c>
      <c r="D108" s="143" t="s">
        <v>613</v>
      </c>
      <c r="E108" s="128" t="s">
        <v>614</v>
      </c>
      <c r="F108" s="121">
        <v>1</v>
      </c>
      <c r="G108" s="129" t="s">
        <v>546</v>
      </c>
      <c r="H108" s="28" t="s">
        <v>513</v>
      </c>
      <c r="I108" s="127"/>
      <c r="J108" s="24">
        <f>30000/7.5345</f>
        <v>3981.6842524387812</v>
      </c>
      <c r="K108" s="123"/>
    </row>
    <row r="109" spans="2:11" ht="54.75" customHeight="1" x14ac:dyDescent="0.25">
      <c r="B109" s="256"/>
      <c r="C109" s="25" t="s">
        <v>619</v>
      </c>
      <c r="D109" s="121" t="s">
        <v>616</v>
      </c>
      <c r="E109" s="128" t="s">
        <v>617</v>
      </c>
      <c r="F109" s="121">
        <v>1</v>
      </c>
      <c r="G109" s="129" t="s">
        <v>476</v>
      </c>
      <c r="H109" s="28" t="s">
        <v>513</v>
      </c>
      <c r="I109" s="128" t="s">
        <v>618</v>
      </c>
      <c r="J109" s="24">
        <f>100000/7.5345</f>
        <v>13272.280841462605</v>
      </c>
      <c r="K109" s="123"/>
    </row>
    <row r="110" spans="2:11" ht="96.75" customHeight="1" x14ac:dyDescent="0.25">
      <c r="B110" s="256"/>
      <c r="C110" s="25" t="s">
        <v>623</v>
      </c>
      <c r="D110" s="121" t="s">
        <v>621</v>
      </c>
      <c r="E110" s="128" t="s">
        <v>622</v>
      </c>
      <c r="F110" s="121">
        <v>1</v>
      </c>
      <c r="G110" s="129" t="s">
        <v>546</v>
      </c>
      <c r="H110" s="28" t="s">
        <v>1186</v>
      </c>
      <c r="I110" s="128"/>
      <c r="J110" s="24">
        <f>25000/7.5345</f>
        <v>3318.0702103656513</v>
      </c>
      <c r="K110" s="123"/>
    </row>
    <row r="111" spans="2:11" ht="57.75" customHeight="1" x14ac:dyDescent="0.25">
      <c r="B111" s="256"/>
      <c r="C111" s="25" t="s">
        <v>625</v>
      </c>
      <c r="D111" s="139" t="s">
        <v>624</v>
      </c>
      <c r="E111" s="139" t="s">
        <v>811</v>
      </c>
      <c r="F111" s="139">
        <v>3</v>
      </c>
      <c r="G111" s="139" t="s">
        <v>127</v>
      </c>
      <c r="H111" s="28" t="s">
        <v>513</v>
      </c>
      <c r="I111" s="139" t="s">
        <v>315</v>
      </c>
      <c r="J111" s="24">
        <v>0</v>
      </c>
      <c r="K111" s="123"/>
    </row>
    <row r="112" spans="2:11" ht="57.75" customHeight="1" x14ac:dyDescent="0.25">
      <c r="B112" s="256"/>
      <c r="C112" s="25" t="s">
        <v>627</v>
      </c>
      <c r="D112" s="139" t="s">
        <v>626</v>
      </c>
      <c r="E112" s="139" t="s">
        <v>813</v>
      </c>
      <c r="F112" s="139">
        <v>3</v>
      </c>
      <c r="G112" s="139" t="s">
        <v>814</v>
      </c>
      <c r="H112" s="28" t="s">
        <v>513</v>
      </c>
      <c r="I112" s="139" t="s">
        <v>315</v>
      </c>
      <c r="J112" s="24">
        <f>5000/7.5345</f>
        <v>663.61404207313024</v>
      </c>
      <c r="K112" s="123"/>
    </row>
    <row r="113" spans="2:11" ht="57.75" customHeight="1" x14ac:dyDescent="0.25">
      <c r="B113" s="256"/>
      <c r="C113" s="25" t="s">
        <v>629</v>
      </c>
      <c r="D113" s="139" t="s">
        <v>628</v>
      </c>
      <c r="E113" s="139" t="s">
        <v>812</v>
      </c>
      <c r="F113" s="139">
        <v>2</v>
      </c>
      <c r="G113" s="139" t="s">
        <v>742</v>
      </c>
      <c r="H113" s="28" t="s">
        <v>513</v>
      </c>
      <c r="I113" s="139"/>
      <c r="J113" s="24">
        <v>0</v>
      </c>
      <c r="K113" s="123"/>
    </row>
    <row r="114" spans="2:11" ht="83.25" customHeight="1" x14ac:dyDescent="0.25">
      <c r="B114" s="256"/>
      <c r="C114" s="25" t="s">
        <v>631</v>
      </c>
      <c r="D114" s="139" t="s">
        <v>630</v>
      </c>
      <c r="E114" s="139" t="s">
        <v>840</v>
      </c>
      <c r="F114" s="139">
        <v>2</v>
      </c>
      <c r="G114" s="139" t="s">
        <v>316</v>
      </c>
      <c r="H114" s="28" t="s">
        <v>513</v>
      </c>
      <c r="I114" s="139" t="s">
        <v>841</v>
      </c>
      <c r="J114" s="24">
        <f>3000/7.5345</f>
        <v>398.16842524387812</v>
      </c>
      <c r="K114" s="141"/>
    </row>
    <row r="115" spans="2:11" ht="123.75" customHeight="1" x14ac:dyDescent="0.25">
      <c r="B115" s="256"/>
      <c r="C115" s="25" t="s">
        <v>879</v>
      </c>
      <c r="D115" s="139" t="s">
        <v>632</v>
      </c>
      <c r="E115" s="139" t="s">
        <v>835</v>
      </c>
      <c r="F115" s="139">
        <v>2</v>
      </c>
      <c r="G115" s="139" t="s">
        <v>97</v>
      </c>
      <c r="H115" s="28" t="s">
        <v>836</v>
      </c>
      <c r="I115" s="139"/>
      <c r="J115" s="24">
        <f>10000/7.5345</f>
        <v>1327.2280841462605</v>
      </c>
      <c r="K115" s="148"/>
    </row>
    <row r="116" spans="2:11" ht="150.75" customHeight="1" x14ac:dyDescent="0.25">
      <c r="B116" s="256"/>
      <c r="C116" s="25" t="s">
        <v>635</v>
      </c>
      <c r="D116" s="143" t="s">
        <v>633</v>
      </c>
      <c r="E116" s="128" t="s">
        <v>634</v>
      </c>
      <c r="F116" s="121">
        <v>1</v>
      </c>
      <c r="G116" s="129" t="s">
        <v>743</v>
      </c>
      <c r="H116" s="28" t="s">
        <v>637</v>
      </c>
      <c r="I116" s="128"/>
      <c r="J116" s="24">
        <f>8000/7.5345</f>
        <v>1061.7824673170085</v>
      </c>
      <c r="K116" s="123"/>
    </row>
    <row r="117" spans="2:11" ht="154.5" customHeight="1" x14ac:dyDescent="0.25">
      <c r="B117" s="256"/>
      <c r="C117" s="25" t="s">
        <v>880</v>
      </c>
      <c r="D117" s="143" t="s">
        <v>639</v>
      </c>
      <c r="E117" s="128" t="s">
        <v>640</v>
      </c>
      <c r="F117" s="121">
        <v>1</v>
      </c>
      <c r="G117" s="129" t="s">
        <v>742</v>
      </c>
      <c r="H117" s="28" t="s">
        <v>637</v>
      </c>
      <c r="I117" s="128"/>
      <c r="J117" s="24">
        <f>13000/7.5345</f>
        <v>1725.3965093901386</v>
      </c>
      <c r="K117" s="123"/>
    </row>
    <row r="118" spans="2:11" ht="20.100000000000001" customHeight="1" x14ac:dyDescent="0.25">
      <c r="B118" s="257"/>
      <c r="C118" s="258"/>
      <c r="D118" s="258"/>
      <c r="E118" s="258"/>
      <c r="F118" s="258"/>
      <c r="G118" s="258"/>
      <c r="H118" s="258"/>
      <c r="I118" s="259"/>
      <c r="J118" s="103">
        <f>SUM(J74:J117)</f>
        <v>88194.306191519005</v>
      </c>
      <c r="K118" s="104"/>
    </row>
    <row r="119" spans="2:11" ht="54" customHeight="1" x14ac:dyDescent="0.25">
      <c r="B119" s="261" t="s">
        <v>642</v>
      </c>
      <c r="C119" s="261"/>
      <c r="D119" s="261"/>
      <c r="E119" s="261"/>
      <c r="F119" s="261"/>
      <c r="G119" s="261"/>
      <c r="H119" s="261"/>
      <c r="I119" s="261"/>
      <c r="J119" s="261"/>
      <c r="K119" s="262"/>
    </row>
    <row r="120" spans="2:11" ht="81" customHeight="1" x14ac:dyDescent="0.25">
      <c r="B120" s="228" t="s">
        <v>643</v>
      </c>
      <c r="C120" s="25" t="s">
        <v>644</v>
      </c>
      <c r="D120" s="25" t="s">
        <v>645</v>
      </c>
      <c r="E120" s="25" t="s">
        <v>646</v>
      </c>
      <c r="F120" s="25">
        <v>1</v>
      </c>
      <c r="G120" s="25" t="s">
        <v>125</v>
      </c>
      <c r="H120" s="25" t="s">
        <v>578</v>
      </c>
      <c r="I120" s="25"/>
      <c r="J120" s="24">
        <f>6000/7.5345</f>
        <v>796.33685048775624</v>
      </c>
      <c r="K120" s="60"/>
    </row>
    <row r="121" spans="2:11" ht="65.25" customHeight="1" x14ac:dyDescent="0.25">
      <c r="B121" s="256"/>
      <c r="C121" s="25" t="s">
        <v>647</v>
      </c>
      <c r="D121" s="25" t="s">
        <v>648</v>
      </c>
      <c r="E121" s="25" t="s">
        <v>959</v>
      </c>
      <c r="F121" s="25">
        <v>1</v>
      </c>
      <c r="G121" s="28" t="s">
        <v>359</v>
      </c>
      <c r="H121" s="25" t="s">
        <v>131</v>
      </c>
      <c r="I121" s="25"/>
      <c r="J121" s="24">
        <f>100000/7.5345</f>
        <v>13272.280841462605</v>
      </c>
      <c r="K121" s="60"/>
    </row>
    <row r="122" spans="2:11" ht="72.75" customHeight="1" x14ac:dyDescent="0.25">
      <c r="B122" s="256"/>
      <c r="C122" s="25" t="s">
        <v>649</v>
      </c>
      <c r="D122" s="25" t="s">
        <v>650</v>
      </c>
      <c r="E122" s="25" t="s">
        <v>1174</v>
      </c>
      <c r="F122" s="25">
        <v>1</v>
      </c>
      <c r="G122" s="28" t="s">
        <v>359</v>
      </c>
      <c r="H122" s="25" t="s">
        <v>131</v>
      </c>
      <c r="I122" s="25"/>
      <c r="J122" s="63">
        <f>80000/7.5345</f>
        <v>10617.824673170084</v>
      </c>
      <c r="K122" s="60"/>
    </row>
    <row r="123" spans="2:11" ht="42" customHeight="1" x14ac:dyDescent="0.25">
      <c r="B123" s="256"/>
      <c r="C123" s="25" t="s">
        <v>651</v>
      </c>
      <c r="D123" s="25" t="s">
        <v>652</v>
      </c>
      <c r="E123" s="25" t="s">
        <v>1187</v>
      </c>
      <c r="F123" s="25">
        <v>1</v>
      </c>
      <c r="G123" s="28" t="s">
        <v>98</v>
      </c>
      <c r="H123" s="25" t="s">
        <v>131</v>
      </c>
      <c r="I123" s="25"/>
      <c r="J123" s="63">
        <f>180000/7.5345</f>
        <v>23890.105514632687</v>
      </c>
      <c r="K123" s="60"/>
    </row>
    <row r="124" spans="2:11" ht="111" customHeight="1" x14ac:dyDescent="0.25">
      <c r="B124" s="256"/>
      <c r="C124" s="25" t="s">
        <v>654</v>
      </c>
      <c r="D124" s="25" t="s">
        <v>655</v>
      </c>
      <c r="E124" s="25" t="s">
        <v>656</v>
      </c>
      <c r="F124" s="25">
        <v>1</v>
      </c>
      <c r="G124" s="28" t="s">
        <v>532</v>
      </c>
      <c r="H124" s="25" t="s">
        <v>319</v>
      </c>
      <c r="I124" s="25"/>
      <c r="J124" s="63">
        <v>0</v>
      </c>
      <c r="K124" s="60"/>
    </row>
    <row r="125" spans="2:11" ht="73.5" customHeight="1" x14ac:dyDescent="0.25">
      <c r="B125" s="256"/>
      <c r="C125" s="25" t="s">
        <v>657</v>
      </c>
      <c r="D125" s="25" t="s">
        <v>658</v>
      </c>
      <c r="E125" s="25" t="s">
        <v>893</v>
      </c>
      <c r="F125" s="25">
        <v>1</v>
      </c>
      <c r="G125" s="28" t="s">
        <v>98</v>
      </c>
      <c r="H125" s="25" t="s">
        <v>131</v>
      </c>
      <c r="I125" s="25"/>
      <c r="J125" s="63">
        <f>20000/7.5345</f>
        <v>2654.4561682925209</v>
      </c>
      <c r="K125" s="60"/>
    </row>
    <row r="126" spans="2:11" ht="49.5" customHeight="1" x14ac:dyDescent="0.25">
      <c r="B126" s="256"/>
      <c r="C126" s="25" t="s">
        <v>659</v>
      </c>
      <c r="D126" s="25" t="s">
        <v>660</v>
      </c>
      <c r="E126" s="25" t="s">
        <v>661</v>
      </c>
      <c r="F126" s="25">
        <v>1</v>
      </c>
      <c r="G126" s="28" t="s">
        <v>98</v>
      </c>
      <c r="H126" s="25" t="s">
        <v>131</v>
      </c>
      <c r="I126" s="25"/>
      <c r="J126" s="63">
        <f>10000/7.5345</f>
        <v>1327.2280841462605</v>
      </c>
      <c r="K126" s="60"/>
    </row>
    <row r="127" spans="2:11" ht="47.25" customHeight="1" x14ac:dyDescent="0.25">
      <c r="B127" s="256"/>
      <c r="C127" s="25" t="s">
        <v>706</v>
      </c>
      <c r="D127" s="25" t="s">
        <v>663</v>
      </c>
      <c r="E127" s="25" t="s">
        <v>664</v>
      </c>
      <c r="F127" s="25">
        <v>1</v>
      </c>
      <c r="G127" s="28" t="s">
        <v>359</v>
      </c>
      <c r="H127" s="25" t="s">
        <v>131</v>
      </c>
      <c r="I127" s="25"/>
      <c r="J127" s="63">
        <f>250000/7.5345</f>
        <v>33180.702103656513</v>
      </c>
      <c r="K127" s="60"/>
    </row>
    <row r="128" spans="2:11" ht="50.25" customHeight="1" x14ac:dyDescent="0.25">
      <c r="B128" s="256"/>
      <c r="C128" s="25" t="s">
        <v>662</v>
      </c>
      <c r="D128" s="25" t="s">
        <v>666</v>
      </c>
      <c r="E128" s="25" t="s">
        <v>667</v>
      </c>
      <c r="F128" s="25">
        <v>1</v>
      </c>
      <c r="G128" s="28" t="s">
        <v>546</v>
      </c>
      <c r="H128" s="25" t="s">
        <v>131</v>
      </c>
      <c r="I128" s="25"/>
      <c r="J128" s="63">
        <f>40000/7.5345</f>
        <v>5308.9123365850419</v>
      </c>
      <c r="K128" s="60"/>
    </row>
    <row r="129" spans="2:11" ht="48.75" customHeight="1" x14ac:dyDescent="0.25">
      <c r="B129" s="256"/>
      <c r="C129" s="25" t="s">
        <v>665</v>
      </c>
      <c r="D129" s="25" t="s">
        <v>669</v>
      </c>
      <c r="E129" s="25" t="s">
        <v>670</v>
      </c>
      <c r="F129" s="25">
        <v>1</v>
      </c>
      <c r="G129" s="28" t="s">
        <v>359</v>
      </c>
      <c r="H129" s="25" t="s">
        <v>131</v>
      </c>
      <c r="I129" s="25"/>
      <c r="J129" s="63">
        <f>15000/7.5345</f>
        <v>1990.8421262193906</v>
      </c>
      <c r="K129" s="60"/>
    </row>
    <row r="130" spans="2:11" ht="68.25" customHeight="1" x14ac:dyDescent="0.25">
      <c r="B130" s="256"/>
      <c r="C130" s="25" t="s">
        <v>668</v>
      </c>
      <c r="D130" s="25" t="s">
        <v>672</v>
      </c>
      <c r="E130" s="25" t="s">
        <v>1176</v>
      </c>
      <c r="F130" s="25">
        <v>1</v>
      </c>
      <c r="G130" s="28" t="s">
        <v>98</v>
      </c>
      <c r="H130" s="25" t="s">
        <v>1175</v>
      </c>
      <c r="I130" s="25"/>
      <c r="J130" s="63">
        <f>200000/7.5345</f>
        <v>26544.56168292521</v>
      </c>
      <c r="K130" s="60"/>
    </row>
    <row r="131" spans="2:11" ht="81.75" customHeight="1" x14ac:dyDescent="0.25">
      <c r="B131" s="256"/>
      <c r="C131" s="25" t="s">
        <v>671</v>
      </c>
      <c r="D131" s="25" t="s">
        <v>674</v>
      </c>
      <c r="E131" s="25" t="s">
        <v>675</v>
      </c>
      <c r="F131" s="25">
        <v>1</v>
      </c>
      <c r="G131" s="28" t="s">
        <v>98</v>
      </c>
      <c r="H131" s="25" t="s">
        <v>676</v>
      </c>
      <c r="I131" s="25"/>
      <c r="J131" s="63">
        <f>35000/7.5345</f>
        <v>4645.298294511912</v>
      </c>
      <c r="K131" s="60"/>
    </row>
    <row r="132" spans="2:11" ht="124.5" customHeight="1" x14ac:dyDescent="0.25">
      <c r="B132" s="256"/>
      <c r="C132" s="25" t="s">
        <v>673</v>
      </c>
      <c r="D132" s="25" t="s">
        <v>678</v>
      </c>
      <c r="E132" s="25" t="s">
        <v>679</v>
      </c>
      <c r="F132" s="25">
        <v>1</v>
      </c>
      <c r="G132" s="28" t="s">
        <v>98</v>
      </c>
      <c r="H132" s="25" t="s">
        <v>680</v>
      </c>
      <c r="I132" s="25"/>
      <c r="J132" s="63">
        <f>3500/7.5345</f>
        <v>464.52982945119118</v>
      </c>
      <c r="K132" s="60"/>
    </row>
    <row r="133" spans="2:11" ht="143.25" customHeight="1" x14ac:dyDescent="0.25">
      <c r="B133" s="256"/>
      <c r="C133" s="25" t="s">
        <v>681</v>
      </c>
      <c r="D133" s="25" t="s">
        <v>866</v>
      </c>
      <c r="E133" s="25" t="s">
        <v>867</v>
      </c>
      <c r="F133" s="25">
        <v>2</v>
      </c>
      <c r="G133" s="28" t="s">
        <v>359</v>
      </c>
      <c r="H133" s="25" t="s">
        <v>868</v>
      </c>
      <c r="I133" s="25"/>
      <c r="J133" s="63">
        <v>0</v>
      </c>
      <c r="K133" s="60"/>
    </row>
    <row r="134" spans="2:11" ht="51.75" customHeight="1" x14ac:dyDescent="0.25">
      <c r="B134" s="256"/>
      <c r="C134" s="25" t="s">
        <v>707</v>
      </c>
      <c r="D134" s="25" t="s">
        <v>936</v>
      </c>
      <c r="E134" s="25" t="s">
        <v>937</v>
      </c>
      <c r="F134" s="25">
        <v>2</v>
      </c>
      <c r="G134" s="28" t="s">
        <v>359</v>
      </c>
      <c r="H134" s="25" t="s">
        <v>131</v>
      </c>
      <c r="I134" s="25"/>
      <c r="J134" s="63">
        <f>3000/7.5345</f>
        <v>398.16842524387812</v>
      </c>
      <c r="K134" s="60"/>
    </row>
    <row r="135" spans="2:11" ht="56.25" customHeight="1" x14ac:dyDescent="0.25">
      <c r="B135" s="256"/>
      <c r="C135" s="25" t="s">
        <v>935</v>
      </c>
      <c r="D135" s="25" t="s">
        <v>683</v>
      </c>
      <c r="E135" s="25" t="s">
        <v>815</v>
      </c>
      <c r="F135" s="25">
        <v>2</v>
      </c>
      <c r="G135" s="28" t="s">
        <v>816</v>
      </c>
      <c r="H135" s="25" t="s">
        <v>131</v>
      </c>
      <c r="I135" s="25"/>
      <c r="J135" s="63">
        <v>0</v>
      </c>
      <c r="K135" s="60"/>
    </row>
    <row r="136" spans="2:11" ht="84" customHeight="1" x14ac:dyDescent="0.25">
      <c r="B136" s="256"/>
      <c r="C136" s="25" t="s">
        <v>684</v>
      </c>
      <c r="D136" s="25" t="s">
        <v>685</v>
      </c>
      <c r="E136" s="25" t="s">
        <v>686</v>
      </c>
      <c r="F136" s="25">
        <v>1</v>
      </c>
      <c r="G136" s="28" t="s">
        <v>316</v>
      </c>
      <c r="H136" s="25" t="s">
        <v>687</v>
      </c>
      <c r="I136" s="25"/>
      <c r="J136" s="63">
        <v>0</v>
      </c>
      <c r="K136" s="60"/>
    </row>
    <row r="137" spans="2:11" ht="138.75" customHeight="1" x14ac:dyDescent="0.25">
      <c r="B137" s="256"/>
      <c r="C137" s="25" t="s">
        <v>688</v>
      </c>
      <c r="D137" s="25" t="s">
        <v>689</v>
      </c>
      <c r="E137" s="25" t="s">
        <v>686</v>
      </c>
      <c r="F137" s="25">
        <v>2</v>
      </c>
      <c r="G137" s="28" t="s">
        <v>359</v>
      </c>
      <c r="H137" s="25" t="s">
        <v>842</v>
      </c>
      <c r="I137" s="25"/>
      <c r="J137" s="63">
        <f>10000/7.5345</f>
        <v>1327.2280841462605</v>
      </c>
      <c r="K137" s="60"/>
    </row>
    <row r="138" spans="2:11" ht="54" customHeight="1" x14ac:dyDescent="0.25">
      <c r="B138" s="256"/>
      <c r="C138" s="25" t="s">
        <v>690</v>
      </c>
      <c r="D138" s="25" t="s">
        <v>691</v>
      </c>
      <c r="E138" s="25" t="s">
        <v>817</v>
      </c>
      <c r="F138" s="25">
        <v>2</v>
      </c>
      <c r="G138" s="28" t="s">
        <v>98</v>
      </c>
      <c r="H138" s="25" t="s">
        <v>131</v>
      </c>
      <c r="I138" s="25"/>
      <c r="J138" s="63">
        <v>0</v>
      </c>
      <c r="K138" s="60"/>
    </row>
    <row r="139" spans="2:11" ht="109.5" customHeight="1" x14ac:dyDescent="0.25">
      <c r="B139" s="256"/>
      <c r="C139" s="25" t="s">
        <v>692</v>
      </c>
      <c r="D139" s="25" t="s">
        <v>693</v>
      </c>
      <c r="E139" s="25" t="s">
        <v>819</v>
      </c>
      <c r="F139" s="25">
        <v>3</v>
      </c>
      <c r="G139" s="28" t="s">
        <v>98</v>
      </c>
      <c r="H139" s="25" t="s">
        <v>820</v>
      </c>
      <c r="I139" s="25"/>
      <c r="J139" s="63">
        <f>3000/7.5345</f>
        <v>398.16842524387812</v>
      </c>
      <c r="K139" s="60"/>
    </row>
    <row r="140" spans="2:11" ht="79.5" customHeight="1" x14ac:dyDescent="0.25">
      <c r="B140" s="256"/>
      <c r="C140" s="25" t="s">
        <v>938</v>
      </c>
      <c r="D140" s="25" t="s">
        <v>694</v>
      </c>
      <c r="E140" s="25" t="s">
        <v>858</v>
      </c>
      <c r="F140" s="25">
        <v>2</v>
      </c>
      <c r="G140" s="28" t="s">
        <v>98</v>
      </c>
      <c r="H140" s="25" t="s">
        <v>687</v>
      </c>
      <c r="I140" s="25"/>
      <c r="J140" s="63">
        <f>10000/7.5345</f>
        <v>1327.2280841462605</v>
      </c>
      <c r="K140" s="60"/>
    </row>
    <row r="141" spans="2:11" ht="81" customHeight="1" x14ac:dyDescent="0.25">
      <c r="B141" s="256"/>
      <c r="C141" s="25" t="s">
        <v>939</v>
      </c>
      <c r="D141" s="25" t="s">
        <v>695</v>
      </c>
      <c r="E141" s="25" t="s">
        <v>859</v>
      </c>
      <c r="F141" s="25">
        <v>2</v>
      </c>
      <c r="G141" s="28" t="s">
        <v>359</v>
      </c>
      <c r="H141" s="25" t="s">
        <v>526</v>
      </c>
      <c r="I141" s="25" t="s">
        <v>107</v>
      </c>
      <c r="J141" s="63">
        <f>20000/7.5345</f>
        <v>2654.4561682925209</v>
      </c>
      <c r="K141" s="60"/>
    </row>
    <row r="142" spans="2:11" ht="42" customHeight="1" x14ac:dyDescent="0.25">
      <c r="B142" s="256"/>
      <c r="C142" s="25" t="s">
        <v>708</v>
      </c>
      <c r="D142" s="25" t="s">
        <v>940</v>
      </c>
      <c r="E142" s="25" t="s">
        <v>859</v>
      </c>
      <c r="F142" s="25">
        <v>1</v>
      </c>
      <c r="G142" s="28" t="s">
        <v>776</v>
      </c>
      <c r="H142" s="25" t="s">
        <v>941</v>
      </c>
      <c r="I142" s="25"/>
      <c r="J142" s="63">
        <f>15000/7.5345</f>
        <v>1990.8421262193906</v>
      </c>
      <c r="K142" s="60"/>
    </row>
    <row r="143" spans="2:11" ht="42" customHeight="1" x14ac:dyDescent="0.25">
      <c r="B143" s="256"/>
      <c r="C143" s="25" t="s">
        <v>696</v>
      </c>
      <c r="D143" s="25" t="s">
        <v>697</v>
      </c>
      <c r="E143" s="25" t="s">
        <v>698</v>
      </c>
      <c r="F143" s="25">
        <v>1</v>
      </c>
      <c r="G143" s="28" t="s">
        <v>98</v>
      </c>
      <c r="H143" s="25" t="s">
        <v>319</v>
      </c>
      <c r="I143" s="25" t="s">
        <v>107</v>
      </c>
      <c r="J143" s="63">
        <f>3000/7.5345</f>
        <v>398.16842524387812</v>
      </c>
      <c r="K143" s="60"/>
    </row>
    <row r="144" spans="2:11" ht="53.25" customHeight="1" x14ac:dyDescent="0.25">
      <c r="B144" s="256"/>
      <c r="C144" s="25" t="s">
        <v>699</v>
      </c>
      <c r="D144" s="25" t="s">
        <v>700</v>
      </c>
      <c r="E144" s="25" t="s">
        <v>701</v>
      </c>
      <c r="F144" s="25">
        <v>1</v>
      </c>
      <c r="G144" s="28" t="s">
        <v>546</v>
      </c>
      <c r="H144" s="25" t="s">
        <v>319</v>
      </c>
      <c r="I144" s="25"/>
      <c r="J144" s="63">
        <f>5000/7.5345</f>
        <v>663.61404207313024</v>
      </c>
      <c r="K144" s="60"/>
    </row>
    <row r="145" spans="2:11" ht="40.5" customHeight="1" x14ac:dyDescent="0.25">
      <c r="B145" s="256"/>
      <c r="C145" s="25" t="s">
        <v>942</v>
      </c>
      <c r="D145" s="25" t="s">
        <v>702</v>
      </c>
      <c r="E145" s="25" t="s">
        <v>837</v>
      </c>
      <c r="F145" s="25">
        <v>2</v>
      </c>
      <c r="G145" s="28" t="s">
        <v>95</v>
      </c>
      <c r="H145" s="25" t="s">
        <v>131</v>
      </c>
      <c r="I145" s="25"/>
      <c r="J145" s="63">
        <f>4000/7.5345</f>
        <v>530.89123365850423</v>
      </c>
      <c r="K145" s="60"/>
    </row>
    <row r="146" spans="2:11" ht="20.100000000000001" customHeight="1" x14ac:dyDescent="0.25">
      <c r="B146" s="270"/>
      <c r="C146" s="271"/>
      <c r="D146" s="271"/>
      <c r="E146" s="271"/>
      <c r="F146" s="271"/>
      <c r="G146" s="271"/>
      <c r="H146" s="271"/>
      <c r="I146" s="272"/>
      <c r="J146" s="118">
        <f>SUM(J120:J145)</f>
        <v>134381.84351980887</v>
      </c>
      <c r="K146" s="119"/>
    </row>
    <row r="147" spans="2:11" ht="21" customHeight="1" x14ac:dyDescent="0.25">
      <c r="B147" s="270"/>
      <c r="C147" s="271"/>
      <c r="D147" s="271"/>
      <c r="E147" s="271"/>
      <c r="F147" s="271"/>
      <c r="G147" s="271"/>
      <c r="H147" s="271"/>
      <c r="I147" s="272"/>
      <c r="J147" s="118">
        <f>J63+J72+J118+J146</f>
        <v>305328.82075784722</v>
      </c>
      <c r="K147" s="119"/>
    </row>
    <row r="148" spans="2:11" x14ac:dyDescent="0.25">
      <c r="B148" s="12"/>
      <c r="D148" s="12"/>
      <c r="E148" s="12"/>
      <c r="F148" s="12"/>
      <c r="G148" s="12"/>
      <c r="H148" s="12"/>
      <c r="I148" s="12"/>
      <c r="J148" s="12"/>
    </row>
    <row r="149" spans="2:11" ht="15" customHeight="1" x14ac:dyDescent="0.25">
      <c r="B149" s="12"/>
      <c r="D149" s="12"/>
      <c r="E149" s="12"/>
      <c r="F149" s="12"/>
      <c r="G149" s="12"/>
      <c r="H149" s="12"/>
      <c r="I149" s="12"/>
      <c r="J149" s="12"/>
    </row>
    <row r="150" spans="2:11" ht="15" customHeight="1" x14ac:dyDescent="0.25">
      <c r="B150" s="12"/>
      <c r="D150" s="12"/>
      <c r="E150" s="12"/>
      <c r="F150" s="12"/>
      <c r="G150" s="12"/>
      <c r="H150" s="12"/>
      <c r="I150" s="12"/>
    </row>
    <row r="151" spans="2:11" x14ac:dyDescent="0.25">
      <c r="B151" s="12"/>
      <c r="D151" s="12"/>
      <c r="E151" s="12"/>
      <c r="F151" s="12"/>
      <c r="G151" s="12"/>
      <c r="H151" s="12"/>
      <c r="I151" s="12"/>
      <c r="J151" s="12"/>
    </row>
    <row r="152" spans="2:11" x14ac:dyDescent="0.25">
      <c r="B152" s="12"/>
      <c r="D152" s="12"/>
      <c r="E152" s="12"/>
      <c r="F152" s="12"/>
      <c r="G152" s="12"/>
      <c r="H152" s="12"/>
      <c r="I152" s="12"/>
      <c r="J152" s="12"/>
    </row>
    <row r="153" spans="2:11" x14ac:dyDescent="0.25">
      <c r="B153" s="12"/>
      <c r="D153" s="12"/>
      <c r="E153" s="12"/>
      <c r="F153" s="12"/>
      <c r="G153" s="12"/>
      <c r="H153" s="12"/>
      <c r="I153" s="12"/>
      <c r="J153" s="12"/>
    </row>
    <row r="154" spans="2:11" ht="15" customHeight="1" x14ac:dyDescent="0.25">
      <c r="B154" s="12"/>
      <c r="D154" s="12"/>
      <c r="E154" s="12"/>
      <c r="F154" s="12"/>
      <c r="G154" s="12"/>
      <c r="H154" s="12"/>
      <c r="I154" s="12"/>
      <c r="J154" s="12"/>
    </row>
  </sheetData>
  <mergeCells count="22">
    <mergeCell ref="B118:I118"/>
    <mergeCell ref="B120:B145"/>
    <mergeCell ref="B147:I147"/>
    <mergeCell ref="B99:B102"/>
    <mergeCell ref="B104:B117"/>
    <mergeCell ref="B146:I146"/>
    <mergeCell ref="B119:K119"/>
    <mergeCell ref="B2:J2"/>
    <mergeCell ref="B3:G3"/>
    <mergeCell ref="B5:K5"/>
    <mergeCell ref="B74:B76"/>
    <mergeCell ref="B72:I72"/>
    <mergeCell ref="B63:I63"/>
    <mergeCell ref="B73:K73"/>
    <mergeCell ref="B65:B66"/>
    <mergeCell ref="B67:B71"/>
    <mergeCell ref="B6:B31"/>
    <mergeCell ref="B32:B42"/>
    <mergeCell ref="B43:B49"/>
    <mergeCell ref="B50:B57"/>
    <mergeCell ref="B58:B62"/>
    <mergeCell ref="B64:K64"/>
  </mergeCells>
  <dataValidations count="2">
    <dataValidation type="list" allowBlank="1" showInputMessage="1" showErrorMessage="1" prompt="ODABRATI JEDNU OD PONUĐENIH TVRDNJI" sqref="F120:F145 F74:F117 F6:F62">
      <formula1>PRIORITETI</formula1>
    </dataValidation>
    <dataValidation type="list" allowBlank="1" showInputMessage="1" showErrorMessage="1" sqref="F65:F71">
      <formula1>PRIORITETI</formula1>
    </dataValidation>
  </dataValidations>
  <pageMargins left="0.23622047244094491" right="0.23622047244094491" top="0.74803149606299213" bottom="0.74803149606299213" header="0.31496062992125984" footer="0.31496062992125984"/>
  <pageSetup paperSize="9" scale="71" fitToHeight="0" orientation="landscape" cellComments="asDisplayed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98"/>
  <sheetViews>
    <sheetView topLeftCell="A53" zoomScale="87" zoomScaleNormal="87" workbookViewId="0">
      <selection activeCell="I10" sqref="I10"/>
    </sheetView>
  </sheetViews>
  <sheetFormatPr defaultColWidth="9.140625" defaultRowHeight="15" x14ac:dyDescent="0.25"/>
  <cols>
    <col min="1" max="1" width="9.140625" style="12"/>
    <col min="2" max="2" width="16.7109375" style="17" customWidth="1"/>
    <col min="3" max="3" width="18.42578125" style="12" customWidth="1"/>
    <col min="4" max="4" width="40.7109375" style="18" customWidth="1"/>
    <col min="5" max="5" width="24.5703125" style="18" customWidth="1"/>
    <col min="6" max="7" width="14.5703125" style="19" customWidth="1"/>
    <col min="8" max="9" width="14.5703125" style="18" customWidth="1"/>
    <col min="10" max="10" width="14.5703125" style="11" customWidth="1"/>
    <col min="11" max="11" width="38.7109375" style="12" customWidth="1"/>
    <col min="12" max="16384" width="9.140625" style="12"/>
  </cols>
  <sheetData>
    <row r="2" spans="2:11" s="23" customFormat="1" ht="30" customHeight="1" x14ac:dyDescent="0.25">
      <c r="B2" s="248" t="s">
        <v>1082</v>
      </c>
      <c r="C2" s="249"/>
      <c r="D2" s="249"/>
      <c r="E2" s="249"/>
      <c r="F2" s="249"/>
      <c r="G2" s="249"/>
      <c r="H2" s="249"/>
      <c r="I2" s="249"/>
      <c r="J2" s="249"/>
      <c r="K2" s="44"/>
    </row>
    <row r="3" spans="2:11" ht="30" customHeight="1" x14ac:dyDescent="0.25">
      <c r="B3" s="250" t="s">
        <v>91</v>
      </c>
      <c r="C3" s="274"/>
      <c r="D3" s="274"/>
      <c r="E3" s="274"/>
      <c r="F3" s="274"/>
      <c r="G3" s="274"/>
      <c r="H3" s="31"/>
      <c r="I3" s="31"/>
      <c r="J3" s="31"/>
      <c r="K3" s="31"/>
    </row>
    <row r="4" spans="2:11" s="20" customFormat="1" ht="60.75" customHeight="1" x14ac:dyDescent="0.25">
      <c r="B4" s="30" t="s">
        <v>56</v>
      </c>
      <c r="C4" s="30" t="s">
        <v>21</v>
      </c>
      <c r="D4" s="30" t="s">
        <v>16</v>
      </c>
      <c r="E4" s="30" t="s">
        <v>57</v>
      </c>
      <c r="F4" s="30" t="s">
        <v>13</v>
      </c>
      <c r="G4" s="30" t="s">
        <v>68</v>
      </c>
      <c r="H4" s="30" t="s">
        <v>24</v>
      </c>
      <c r="I4" s="30" t="s">
        <v>23</v>
      </c>
      <c r="J4" s="59" t="s">
        <v>1194</v>
      </c>
      <c r="K4" s="30" t="s">
        <v>0</v>
      </c>
    </row>
    <row r="5" spans="2:11" ht="20.100000000000001" customHeight="1" x14ac:dyDescent="0.25">
      <c r="B5" s="251" t="s">
        <v>949</v>
      </c>
      <c r="C5" s="252"/>
      <c r="D5" s="252"/>
      <c r="E5" s="252"/>
      <c r="F5" s="252"/>
      <c r="G5" s="252"/>
      <c r="H5" s="252"/>
      <c r="I5" s="252"/>
      <c r="J5" s="252"/>
      <c r="K5" s="253"/>
    </row>
    <row r="6" spans="2:11" ht="108" customHeight="1" x14ac:dyDescent="0.25">
      <c r="B6" s="25" t="s">
        <v>1188</v>
      </c>
      <c r="C6" s="25" t="s">
        <v>1189</v>
      </c>
      <c r="D6" s="25" t="s">
        <v>1191</v>
      </c>
      <c r="E6" s="25" t="s">
        <v>1190</v>
      </c>
      <c r="F6" s="25">
        <v>3</v>
      </c>
      <c r="G6" s="25" t="s">
        <v>776</v>
      </c>
      <c r="H6" s="25" t="s">
        <v>319</v>
      </c>
      <c r="I6" s="25" t="s">
        <v>107</v>
      </c>
      <c r="J6" s="24">
        <f>100000/7.5345</f>
        <v>13272.280841462605</v>
      </c>
      <c r="K6" s="25"/>
    </row>
    <row r="7" spans="2:11" ht="30" x14ac:dyDescent="0.25">
      <c r="B7" s="150" t="s">
        <v>53</v>
      </c>
      <c r="C7" s="25"/>
      <c r="D7" s="25"/>
      <c r="E7" s="25"/>
      <c r="F7" s="25"/>
      <c r="G7" s="25"/>
      <c r="H7" s="25"/>
      <c r="I7" s="25"/>
      <c r="J7" s="24"/>
      <c r="K7" s="25"/>
    </row>
    <row r="8" spans="2:11" ht="20.100000000000001" customHeight="1" x14ac:dyDescent="0.25">
      <c r="B8" s="153"/>
      <c r="C8" s="149"/>
      <c r="D8" s="149"/>
      <c r="E8" s="149"/>
      <c r="F8" s="149"/>
      <c r="G8" s="149"/>
      <c r="H8" s="149"/>
      <c r="I8" s="149"/>
      <c r="J8" s="103">
        <f>SUM(J6:J7)</f>
        <v>13272.280841462605</v>
      </c>
      <c r="K8" s="151"/>
    </row>
    <row r="9" spans="2:11" ht="20.100000000000001" customHeight="1" x14ac:dyDescent="0.25">
      <c r="B9" s="261" t="s">
        <v>950</v>
      </c>
      <c r="C9" s="261"/>
      <c r="D9" s="261"/>
      <c r="E9" s="261"/>
      <c r="F9" s="261"/>
      <c r="G9" s="261"/>
      <c r="H9" s="261"/>
      <c r="I9" s="261"/>
      <c r="J9" s="261"/>
      <c r="K9" s="262"/>
    </row>
    <row r="10" spans="2:11" ht="105" customHeight="1" x14ac:dyDescent="0.25">
      <c r="B10" s="228" t="s">
        <v>953</v>
      </c>
      <c r="C10" s="25" t="s">
        <v>954</v>
      </c>
      <c r="D10" s="25" t="s">
        <v>955</v>
      </c>
      <c r="E10" s="25" t="s">
        <v>956</v>
      </c>
      <c r="F10" s="25">
        <v>1</v>
      </c>
      <c r="G10" s="25" t="s">
        <v>776</v>
      </c>
      <c r="H10" s="25" t="s">
        <v>952</v>
      </c>
      <c r="I10" s="25" t="s">
        <v>957</v>
      </c>
      <c r="J10" s="24">
        <v>0</v>
      </c>
      <c r="K10" s="105"/>
    </row>
    <row r="11" spans="2:11" ht="108" customHeight="1" x14ac:dyDescent="0.25">
      <c r="B11" s="268"/>
      <c r="C11" s="25" t="s">
        <v>968</v>
      </c>
      <c r="D11" s="25" t="s">
        <v>969</v>
      </c>
      <c r="E11" s="25" t="s">
        <v>970</v>
      </c>
      <c r="F11" s="25">
        <v>1</v>
      </c>
      <c r="G11" s="25" t="s">
        <v>776</v>
      </c>
      <c r="H11" s="25" t="s">
        <v>952</v>
      </c>
      <c r="I11" s="25"/>
      <c r="J11" s="24">
        <v>0</v>
      </c>
      <c r="K11" s="105"/>
    </row>
    <row r="12" spans="2:11" ht="108.75" customHeight="1" x14ac:dyDescent="0.25">
      <c r="B12" s="268"/>
      <c r="C12" s="25" t="s">
        <v>971</v>
      </c>
      <c r="D12" s="25" t="s">
        <v>972</v>
      </c>
      <c r="E12" s="25" t="s">
        <v>973</v>
      </c>
      <c r="F12" s="25">
        <v>1</v>
      </c>
      <c r="G12" s="25" t="s">
        <v>776</v>
      </c>
      <c r="H12" s="25" t="s">
        <v>952</v>
      </c>
      <c r="I12" s="25" t="s">
        <v>974</v>
      </c>
      <c r="J12" s="24">
        <f>50000/7.5345</f>
        <v>6636.1404207313026</v>
      </c>
      <c r="K12" s="105"/>
    </row>
    <row r="13" spans="2:11" ht="103.5" customHeight="1" x14ac:dyDescent="0.25">
      <c r="B13" s="268"/>
      <c r="C13" s="25" t="s">
        <v>975</v>
      </c>
      <c r="D13" s="25" t="s">
        <v>976</v>
      </c>
      <c r="E13" s="25" t="s">
        <v>973</v>
      </c>
      <c r="F13" s="25">
        <v>1</v>
      </c>
      <c r="G13" s="25" t="s">
        <v>776</v>
      </c>
      <c r="H13" s="25" t="s">
        <v>952</v>
      </c>
      <c r="I13" s="25" t="s">
        <v>974</v>
      </c>
      <c r="J13" s="24">
        <f>50000/7.5345</f>
        <v>6636.1404207313026</v>
      </c>
      <c r="K13" s="105"/>
    </row>
    <row r="14" spans="2:11" ht="105" customHeight="1" x14ac:dyDescent="0.25">
      <c r="B14" s="268"/>
      <c r="C14" s="25" t="s">
        <v>977</v>
      </c>
      <c r="D14" s="25" t="s">
        <v>978</v>
      </c>
      <c r="E14" s="25" t="s">
        <v>979</v>
      </c>
      <c r="F14" s="25">
        <v>2</v>
      </c>
      <c r="G14" s="25" t="s">
        <v>776</v>
      </c>
      <c r="H14" s="25" t="s">
        <v>952</v>
      </c>
      <c r="I14" s="25" t="s">
        <v>107</v>
      </c>
      <c r="J14" s="24">
        <f>10000/7.5345</f>
        <v>1327.2280841462605</v>
      </c>
      <c r="K14" s="105"/>
    </row>
    <row r="15" spans="2:11" ht="103.5" customHeight="1" x14ac:dyDescent="0.25">
      <c r="B15" s="268"/>
      <c r="C15" s="25" t="s">
        <v>980</v>
      </c>
      <c r="D15" s="25" t="s">
        <v>981</v>
      </c>
      <c r="E15" s="25" t="s">
        <v>982</v>
      </c>
      <c r="F15" s="25">
        <v>2</v>
      </c>
      <c r="G15" s="25" t="s">
        <v>776</v>
      </c>
      <c r="H15" s="25" t="s">
        <v>952</v>
      </c>
      <c r="I15" s="25" t="s">
        <v>107</v>
      </c>
      <c r="J15" s="24">
        <f>20000/7.5345</f>
        <v>2654.4561682925209</v>
      </c>
      <c r="K15" s="105"/>
    </row>
    <row r="16" spans="2:11" ht="104.25" customHeight="1" x14ac:dyDescent="0.25">
      <c r="B16" s="256"/>
      <c r="C16" s="25" t="s">
        <v>983</v>
      </c>
      <c r="D16" s="25" t="s">
        <v>984</v>
      </c>
      <c r="E16" s="25" t="s">
        <v>985</v>
      </c>
      <c r="F16" s="25">
        <v>3</v>
      </c>
      <c r="G16" s="25" t="s">
        <v>776</v>
      </c>
      <c r="H16" s="25" t="s">
        <v>952</v>
      </c>
      <c r="I16" s="25" t="s">
        <v>107</v>
      </c>
      <c r="J16" s="24">
        <f>5000/7.5345</f>
        <v>663.61404207313024</v>
      </c>
      <c r="K16" s="105"/>
    </row>
    <row r="17" spans="2:11" ht="123" customHeight="1" x14ac:dyDescent="0.25">
      <c r="B17" s="256"/>
      <c r="C17" s="25" t="s">
        <v>986</v>
      </c>
      <c r="D17" s="25" t="s">
        <v>987</v>
      </c>
      <c r="E17" s="25" t="s">
        <v>988</v>
      </c>
      <c r="F17" s="25">
        <v>2</v>
      </c>
      <c r="G17" s="25" t="s">
        <v>776</v>
      </c>
      <c r="H17" s="25" t="s">
        <v>952</v>
      </c>
      <c r="I17" s="25" t="s">
        <v>107</v>
      </c>
      <c r="J17" s="24">
        <f>20000/7.5345</f>
        <v>2654.4561682925209</v>
      </c>
      <c r="K17" s="105"/>
    </row>
    <row r="18" spans="2:11" ht="138" customHeight="1" x14ac:dyDescent="0.25">
      <c r="B18" s="256"/>
      <c r="C18" s="25" t="s">
        <v>989</v>
      </c>
      <c r="D18" s="25" t="s">
        <v>990</v>
      </c>
      <c r="E18" s="25" t="s">
        <v>372</v>
      </c>
      <c r="F18" s="25">
        <v>1</v>
      </c>
      <c r="G18" s="25" t="s">
        <v>776</v>
      </c>
      <c r="H18" s="25" t="s">
        <v>952</v>
      </c>
      <c r="I18" s="25" t="s">
        <v>991</v>
      </c>
      <c r="J18" s="24">
        <f>20000/7.5345</f>
        <v>2654.4561682925209</v>
      </c>
      <c r="K18" s="105"/>
    </row>
    <row r="19" spans="2:11" ht="137.25" customHeight="1" x14ac:dyDescent="0.25">
      <c r="B19" s="256"/>
      <c r="C19" s="25" t="s">
        <v>992</v>
      </c>
      <c r="D19" s="25" t="s">
        <v>993</v>
      </c>
      <c r="E19" s="25" t="s">
        <v>372</v>
      </c>
      <c r="F19" s="25">
        <v>1</v>
      </c>
      <c r="G19" s="25" t="s">
        <v>776</v>
      </c>
      <c r="H19" s="25" t="s">
        <v>952</v>
      </c>
      <c r="I19" s="25" t="s">
        <v>994</v>
      </c>
      <c r="J19" s="24">
        <f>5000/7.5345</f>
        <v>663.61404207313024</v>
      </c>
      <c r="K19" s="105"/>
    </row>
    <row r="20" spans="2:11" ht="102.75" customHeight="1" x14ac:dyDescent="0.25">
      <c r="B20" s="256"/>
      <c r="C20" s="25" t="s">
        <v>995</v>
      </c>
      <c r="D20" s="25" t="s">
        <v>996</v>
      </c>
      <c r="E20" s="25" t="s">
        <v>997</v>
      </c>
      <c r="F20" s="25">
        <v>2</v>
      </c>
      <c r="G20" s="25" t="s">
        <v>776</v>
      </c>
      <c r="H20" s="25" t="s">
        <v>952</v>
      </c>
      <c r="I20" s="25" t="s">
        <v>107</v>
      </c>
      <c r="J20" s="24">
        <f>30000/7.5345</f>
        <v>3981.6842524387812</v>
      </c>
      <c r="K20" s="105"/>
    </row>
    <row r="21" spans="2:11" ht="30" x14ac:dyDescent="0.25">
      <c r="B21" s="150" t="s">
        <v>53</v>
      </c>
      <c r="C21" s="25"/>
      <c r="D21" s="25"/>
      <c r="E21" s="25"/>
      <c r="F21" s="25"/>
      <c r="G21" s="25"/>
      <c r="H21" s="25"/>
      <c r="I21" s="25"/>
      <c r="J21" s="24"/>
      <c r="K21" s="105"/>
    </row>
    <row r="22" spans="2:11" ht="20.100000000000001" customHeight="1" x14ac:dyDescent="0.25">
      <c r="B22" s="273"/>
      <c r="C22" s="273"/>
      <c r="D22" s="273"/>
      <c r="E22" s="273"/>
      <c r="F22" s="273"/>
      <c r="G22" s="273"/>
      <c r="H22" s="273"/>
      <c r="I22" s="273"/>
      <c r="J22" s="103">
        <f>SUM(J10:J21)</f>
        <v>27871.789767071466</v>
      </c>
      <c r="K22" s="104"/>
    </row>
    <row r="23" spans="2:11" ht="20.100000000000001" customHeight="1" x14ac:dyDescent="0.25">
      <c r="B23" s="261" t="s">
        <v>951</v>
      </c>
      <c r="C23" s="261"/>
      <c r="D23" s="261"/>
      <c r="E23" s="261"/>
      <c r="F23" s="261"/>
      <c r="G23" s="261"/>
      <c r="H23" s="261"/>
      <c r="I23" s="261"/>
      <c r="J23" s="261"/>
      <c r="K23" s="262"/>
    </row>
    <row r="24" spans="2:11" ht="106.5" customHeight="1" x14ac:dyDescent="0.25">
      <c r="B24" s="228" t="s">
        <v>998</v>
      </c>
      <c r="C24" s="25" t="s">
        <v>999</v>
      </c>
      <c r="D24" s="25" t="s">
        <v>1000</v>
      </c>
      <c r="E24" s="25" t="s">
        <v>1001</v>
      </c>
      <c r="F24" s="25">
        <v>1</v>
      </c>
      <c r="G24" s="25" t="s">
        <v>776</v>
      </c>
      <c r="H24" s="25" t="s">
        <v>952</v>
      </c>
      <c r="I24" s="25" t="s">
        <v>1013</v>
      </c>
      <c r="J24" s="24">
        <f>10000/7.5345</f>
        <v>1327.2280841462605</v>
      </c>
      <c r="K24" s="105"/>
    </row>
    <row r="25" spans="2:11" ht="108.75" customHeight="1" x14ac:dyDescent="0.25">
      <c r="B25" s="268"/>
      <c r="C25" s="25" t="s">
        <v>1002</v>
      </c>
      <c r="D25" s="25" t="s">
        <v>1003</v>
      </c>
      <c r="E25" s="25" t="s">
        <v>1011</v>
      </c>
      <c r="F25" s="25">
        <v>2</v>
      </c>
      <c r="G25" s="25" t="s">
        <v>776</v>
      </c>
      <c r="H25" s="25" t="s">
        <v>952</v>
      </c>
      <c r="I25" s="25" t="s">
        <v>1014</v>
      </c>
      <c r="J25" s="24">
        <f>10000/7.5345</f>
        <v>1327.2280841462605</v>
      </c>
      <c r="K25" s="105"/>
    </row>
    <row r="26" spans="2:11" ht="114.75" customHeight="1" x14ac:dyDescent="0.25">
      <c r="B26" s="268"/>
      <c r="C26" s="25" t="s">
        <v>1004</v>
      </c>
      <c r="D26" s="25" t="s">
        <v>1005</v>
      </c>
      <c r="E26" s="25" t="s">
        <v>1012</v>
      </c>
      <c r="F26" s="25">
        <v>1</v>
      </c>
      <c r="G26" s="25" t="s">
        <v>776</v>
      </c>
      <c r="H26" s="25" t="s">
        <v>952</v>
      </c>
      <c r="I26" s="25" t="s">
        <v>1014</v>
      </c>
      <c r="J26" s="24">
        <f>5000/7.5345</f>
        <v>663.61404207313024</v>
      </c>
      <c r="K26" s="105"/>
    </row>
    <row r="27" spans="2:11" ht="120.75" customHeight="1" x14ac:dyDescent="0.25">
      <c r="B27" s="268"/>
      <c r="C27" s="25" t="s">
        <v>1006</v>
      </c>
      <c r="D27" s="25" t="s">
        <v>1007</v>
      </c>
      <c r="E27" s="25" t="s">
        <v>1015</v>
      </c>
      <c r="F27" s="25">
        <v>1</v>
      </c>
      <c r="G27" s="25" t="s">
        <v>776</v>
      </c>
      <c r="H27" s="25" t="s">
        <v>952</v>
      </c>
      <c r="I27" s="25" t="s">
        <v>1016</v>
      </c>
      <c r="J27" s="24">
        <f>5000/7.5345</f>
        <v>663.61404207313024</v>
      </c>
      <c r="K27" s="105"/>
    </row>
    <row r="28" spans="2:11" ht="126" customHeight="1" x14ac:dyDescent="0.25">
      <c r="B28" s="268"/>
      <c r="C28" s="25" t="s">
        <v>1008</v>
      </c>
      <c r="D28" s="25" t="s">
        <v>1009</v>
      </c>
      <c r="E28" s="25" t="s">
        <v>1010</v>
      </c>
      <c r="F28" s="25">
        <v>1</v>
      </c>
      <c r="G28" s="25" t="s">
        <v>776</v>
      </c>
      <c r="H28" s="25" t="s">
        <v>952</v>
      </c>
      <c r="I28" s="25" t="s">
        <v>107</v>
      </c>
      <c r="J28" s="24">
        <f>20000/7.5345</f>
        <v>2654.4561682925209</v>
      </c>
      <c r="K28" s="105"/>
    </row>
    <row r="29" spans="2:11" ht="90.75" customHeight="1" x14ac:dyDescent="0.25">
      <c r="B29" s="256"/>
      <c r="C29" s="25" t="s">
        <v>1017</v>
      </c>
      <c r="D29" s="25" t="s">
        <v>1018</v>
      </c>
      <c r="E29" s="25" t="s">
        <v>1019</v>
      </c>
      <c r="F29" s="25">
        <v>2</v>
      </c>
      <c r="G29" s="25" t="s">
        <v>776</v>
      </c>
      <c r="H29" s="25" t="s">
        <v>952</v>
      </c>
      <c r="I29" s="25" t="s">
        <v>1020</v>
      </c>
      <c r="J29" s="24">
        <v>0</v>
      </c>
      <c r="K29" s="105"/>
    </row>
    <row r="30" spans="2:11" ht="124.5" customHeight="1" x14ac:dyDescent="0.25">
      <c r="B30" s="256"/>
      <c r="C30" s="25" t="s">
        <v>1021</v>
      </c>
      <c r="D30" s="25" t="s">
        <v>1022</v>
      </c>
      <c r="E30" s="25" t="s">
        <v>1023</v>
      </c>
      <c r="F30" s="25">
        <v>3</v>
      </c>
      <c r="G30" s="25" t="s">
        <v>776</v>
      </c>
      <c r="H30" s="25" t="s">
        <v>952</v>
      </c>
      <c r="I30" s="25"/>
      <c r="J30" s="24">
        <f>2000/7.5345</f>
        <v>265.44561682925212</v>
      </c>
      <c r="K30" s="105"/>
    </row>
    <row r="31" spans="2:11" ht="111.75" customHeight="1" x14ac:dyDescent="0.25">
      <c r="B31" s="256"/>
      <c r="C31" s="170" t="s">
        <v>1145</v>
      </c>
      <c r="D31" s="170" t="s">
        <v>1201</v>
      </c>
      <c r="E31" s="170" t="s">
        <v>1202</v>
      </c>
      <c r="F31" s="170">
        <v>2</v>
      </c>
      <c r="G31" s="170" t="s">
        <v>776</v>
      </c>
      <c r="H31" s="170" t="s">
        <v>952</v>
      </c>
      <c r="I31" s="170" t="s">
        <v>1203</v>
      </c>
      <c r="J31" s="24">
        <f>10000/7.5345</f>
        <v>1327.2280841462605</v>
      </c>
      <c r="K31" s="105"/>
    </row>
    <row r="32" spans="2:11" ht="106.5" customHeight="1" x14ac:dyDescent="0.25">
      <c r="B32" s="256"/>
      <c r="C32" s="25" t="s">
        <v>1024</v>
      </c>
      <c r="D32" s="25" t="s">
        <v>1025</v>
      </c>
      <c r="E32" s="25" t="s">
        <v>1026</v>
      </c>
      <c r="F32" s="25">
        <v>1</v>
      </c>
      <c r="G32" s="25" t="s">
        <v>776</v>
      </c>
      <c r="H32" s="25" t="s">
        <v>952</v>
      </c>
      <c r="I32" s="25" t="s">
        <v>542</v>
      </c>
      <c r="J32" s="24">
        <v>0</v>
      </c>
      <c r="K32" s="105"/>
    </row>
    <row r="33" spans="2:11" ht="111" customHeight="1" x14ac:dyDescent="0.25">
      <c r="B33" s="256"/>
      <c r="C33" s="25" t="s">
        <v>1027</v>
      </c>
      <c r="D33" s="25" t="s">
        <v>1028</v>
      </c>
      <c r="E33" s="25" t="s">
        <v>1029</v>
      </c>
      <c r="F33" s="25">
        <v>2</v>
      </c>
      <c r="G33" s="25" t="s">
        <v>776</v>
      </c>
      <c r="H33" s="25" t="s">
        <v>952</v>
      </c>
      <c r="I33" s="25"/>
      <c r="J33" s="24">
        <v>0</v>
      </c>
      <c r="K33" s="105"/>
    </row>
    <row r="34" spans="2:11" ht="111" customHeight="1" x14ac:dyDescent="0.25">
      <c r="B34" s="256"/>
      <c r="C34" s="25" t="s">
        <v>1030</v>
      </c>
      <c r="D34" s="25" t="s">
        <v>1031</v>
      </c>
      <c r="E34" s="25" t="s">
        <v>1032</v>
      </c>
      <c r="F34" s="25">
        <v>1</v>
      </c>
      <c r="G34" s="25" t="s">
        <v>776</v>
      </c>
      <c r="H34" s="25" t="s">
        <v>952</v>
      </c>
      <c r="I34" s="25"/>
      <c r="J34" s="24">
        <v>0</v>
      </c>
      <c r="K34" s="105"/>
    </row>
    <row r="35" spans="2:11" ht="226.5" customHeight="1" x14ac:dyDescent="0.25">
      <c r="B35" s="256"/>
      <c r="C35" s="25" t="s">
        <v>1033</v>
      </c>
      <c r="D35" s="25" t="s">
        <v>1034</v>
      </c>
      <c r="E35" s="25" t="s">
        <v>1035</v>
      </c>
      <c r="F35" s="25">
        <v>1</v>
      </c>
      <c r="G35" s="25" t="s">
        <v>776</v>
      </c>
      <c r="H35" s="25" t="s">
        <v>952</v>
      </c>
      <c r="I35" s="25"/>
      <c r="J35" s="24">
        <v>0</v>
      </c>
      <c r="K35" s="105"/>
    </row>
    <row r="36" spans="2:11" ht="108" customHeight="1" x14ac:dyDescent="0.25">
      <c r="B36" s="256"/>
      <c r="C36" s="25" t="s">
        <v>1036</v>
      </c>
      <c r="D36" s="25" t="s">
        <v>1037</v>
      </c>
      <c r="E36" s="25" t="s">
        <v>1038</v>
      </c>
      <c r="F36" s="25">
        <v>1</v>
      </c>
      <c r="G36" s="25" t="s">
        <v>776</v>
      </c>
      <c r="H36" s="25" t="s">
        <v>952</v>
      </c>
      <c r="I36" s="25" t="s">
        <v>1039</v>
      </c>
      <c r="J36" s="24">
        <v>0</v>
      </c>
      <c r="K36" s="105"/>
    </row>
    <row r="37" spans="2:11" ht="104.25" customHeight="1" x14ac:dyDescent="0.25">
      <c r="B37" s="256"/>
      <c r="C37" s="25" t="s">
        <v>1040</v>
      </c>
      <c r="D37" s="25" t="s">
        <v>1041</v>
      </c>
      <c r="E37" s="25" t="s">
        <v>1042</v>
      </c>
      <c r="F37" s="25">
        <v>2</v>
      </c>
      <c r="G37" s="25" t="s">
        <v>776</v>
      </c>
      <c r="H37" s="25" t="s">
        <v>952</v>
      </c>
      <c r="I37" s="25" t="s">
        <v>1043</v>
      </c>
      <c r="J37" s="24">
        <v>0</v>
      </c>
      <c r="K37" s="105"/>
    </row>
    <row r="38" spans="2:11" ht="30" x14ac:dyDescent="0.25">
      <c r="B38" s="150" t="s">
        <v>53</v>
      </c>
      <c r="C38" s="25"/>
      <c r="D38" s="25"/>
      <c r="E38" s="25"/>
      <c r="F38" s="25"/>
      <c r="G38" s="25"/>
      <c r="H38" s="25"/>
      <c r="I38" s="25"/>
      <c r="J38" s="24"/>
      <c r="K38" s="105"/>
    </row>
    <row r="39" spans="2:11" ht="20.100000000000001" customHeight="1" x14ac:dyDescent="0.25">
      <c r="B39" s="273"/>
      <c r="C39" s="273"/>
      <c r="D39" s="273"/>
      <c r="E39" s="273"/>
      <c r="F39" s="273"/>
      <c r="G39" s="273"/>
      <c r="H39" s="273"/>
      <c r="I39" s="273"/>
      <c r="J39" s="103">
        <f>SUM(J24:J38)</f>
        <v>8228.8141217068151</v>
      </c>
      <c r="K39" s="104"/>
    </row>
    <row r="40" spans="2:11" ht="20.100000000000001" customHeight="1" x14ac:dyDescent="0.25">
      <c r="B40" s="261" t="s">
        <v>642</v>
      </c>
      <c r="C40" s="261"/>
      <c r="D40" s="261"/>
      <c r="E40" s="261"/>
      <c r="F40" s="261"/>
      <c r="G40" s="261"/>
      <c r="H40" s="261"/>
      <c r="I40" s="261"/>
      <c r="J40" s="261"/>
      <c r="K40" s="262"/>
    </row>
    <row r="41" spans="2:11" ht="123" customHeight="1" x14ac:dyDescent="0.25">
      <c r="B41" s="266" t="s">
        <v>1044</v>
      </c>
      <c r="C41" s="25" t="s">
        <v>1045</v>
      </c>
      <c r="D41" s="25" t="s">
        <v>1046</v>
      </c>
      <c r="E41" s="25" t="s">
        <v>1047</v>
      </c>
      <c r="F41" s="25">
        <v>1</v>
      </c>
      <c r="G41" s="25" t="s">
        <v>776</v>
      </c>
      <c r="H41" s="25" t="s">
        <v>952</v>
      </c>
      <c r="I41" s="25"/>
      <c r="J41" s="24">
        <v>0</v>
      </c>
      <c r="K41" s="105"/>
    </row>
    <row r="42" spans="2:11" ht="107.45" customHeight="1" x14ac:dyDescent="0.25">
      <c r="B42" s="266"/>
      <c r="C42" s="25" t="s">
        <v>1048</v>
      </c>
      <c r="D42" s="25" t="s">
        <v>1049</v>
      </c>
      <c r="E42" s="25" t="s">
        <v>1050</v>
      </c>
      <c r="F42" s="25">
        <v>1</v>
      </c>
      <c r="G42" s="25" t="s">
        <v>776</v>
      </c>
      <c r="H42" s="25" t="s">
        <v>952</v>
      </c>
      <c r="I42" s="25"/>
      <c r="J42" s="24">
        <v>0</v>
      </c>
      <c r="K42" s="105"/>
    </row>
    <row r="43" spans="2:11" ht="105" customHeight="1" x14ac:dyDescent="0.25">
      <c r="B43" s="266"/>
      <c r="C43" s="25" t="s">
        <v>1051</v>
      </c>
      <c r="D43" s="25" t="s">
        <v>1052</v>
      </c>
      <c r="E43" s="25" t="s">
        <v>1053</v>
      </c>
      <c r="F43" s="25">
        <v>1</v>
      </c>
      <c r="G43" s="25" t="s">
        <v>776</v>
      </c>
      <c r="H43" s="25" t="s">
        <v>952</v>
      </c>
      <c r="I43" s="25"/>
      <c r="J43" s="24">
        <v>0</v>
      </c>
      <c r="K43" s="105"/>
    </row>
    <row r="44" spans="2:11" ht="35.25" customHeight="1" x14ac:dyDescent="0.25">
      <c r="B44" s="266"/>
      <c r="C44" s="25" t="s">
        <v>1054</v>
      </c>
      <c r="D44" s="25" t="s">
        <v>1055</v>
      </c>
      <c r="E44" s="25" t="s">
        <v>1056</v>
      </c>
      <c r="F44" s="25">
        <v>1</v>
      </c>
      <c r="G44" s="25" t="s">
        <v>316</v>
      </c>
      <c r="H44" s="25" t="s">
        <v>319</v>
      </c>
      <c r="I44" s="25" t="s">
        <v>107</v>
      </c>
      <c r="J44" s="24">
        <f>15000/7.5345</f>
        <v>1990.8421262193906</v>
      </c>
      <c r="K44" s="105"/>
    </row>
    <row r="45" spans="2:11" ht="92.25" customHeight="1" x14ac:dyDescent="0.25">
      <c r="B45" s="266"/>
      <c r="C45" s="25" t="s">
        <v>1057</v>
      </c>
      <c r="D45" s="25" t="s">
        <v>1058</v>
      </c>
      <c r="E45" s="25" t="s">
        <v>653</v>
      </c>
      <c r="F45" s="25">
        <v>2</v>
      </c>
      <c r="G45" s="25" t="s">
        <v>776</v>
      </c>
      <c r="H45" s="25" t="s">
        <v>131</v>
      </c>
      <c r="I45" s="25"/>
      <c r="J45" s="24">
        <v>0</v>
      </c>
      <c r="K45" s="105"/>
    </row>
    <row r="46" spans="2:11" ht="92.25" customHeight="1" x14ac:dyDescent="0.25">
      <c r="B46" s="266"/>
      <c r="C46" s="25" t="s">
        <v>1059</v>
      </c>
      <c r="D46" s="25" t="s">
        <v>1060</v>
      </c>
      <c r="E46" s="25" t="s">
        <v>1061</v>
      </c>
      <c r="F46" s="25">
        <v>2</v>
      </c>
      <c r="G46" s="25" t="s">
        <v>788</v>
      </c>
      <c r="H46" s="25" t="s">
        <v>131</v>
      </c>
      <c r="I46" s="25"/>
      <c r="J46" s="24">
        <f>10000/7.5345</f>
        <v>1327.2280841462605</v>
      </c>
      <c r="K46" s="105"/>
    </row>
    <row r="47" spans="2:11" ht="92.25" customHeight="1" x14ac:dyDescent="0.25">
      <c r="B47" s="266"/>
      <c r="C47" s="25" t="s">
        <v>1062</v>
      </c>
      <c r="D47" s="25" t="s">
        <v>1063</v>
      </c>
      <c r="E47" s="25" t="s">
        <v>1064</v>
      </c>
      <c r="F47" s="25">
        <v>1</v>
      </c>
      <c r="G47" s="25" t="s">
        <v>788</v>
      </c>
      <c r="H47" s="25" t="s">
        <v>131</v>
      </c>
      <c r="I47" s="25"/>
      <c r="J47" s="24">
        <f>5000/7.5345</f>
        <v>663.61404207313024</v>
      </c>
      <c r="K47" s="105"/>
    </row>
    <row r="48" spans="2:11" ht="90.75" customHeight="1" x14ac:dyDescent="0.25">
      <c r="B48" s="266"/>
      <c r="C48" s="25" t="s">
        <v>1065</v>
      </c>
      <c r="D48" s="25" t="s">
        <v>1066</v>
      </c>
      <c r="E48" s="25" t="s">
        <v>1067</v>
      </c>
      <c r="F48" s="25">
        <v>2</v>
      </c>
      <c r="G48" s="25" t="s">
        <v>788</v>
      </c>
      <c r="H48" s="25" t="s">
        <v>319</v>
      </c>
      <c r="I48" s="25" t="s">
        <v>107</v>
      </c>
      <c r="J48" s="24">
        <f>50000/7.5345</f>
        <v>6636.1404207313026</v>
      </c>
      <c r="K48" s="105"/>
    </row>
    <row r="49" spans="2:11" ht="49.5" customHeight="1" x14ac:dyDescent="0.25">
      <c r="B49" s="266"/>
      <c r="C49" s="25" t="s">
        <v>1068</v>
      </c>
      <c r="D49" s="25" t="s">
        <v>1069</v>
      </c>
      <c r="E49" s="25" t="s">
        <v>1070</v>
      </c>
      <c r="F49" s="25">
        <v>1</v>
      </c>
      <c r="G49" s="25" t="s">
        <v>776</v>
      </c>
      <c r="H49" s="25" t="s">
        <v>319</v>
      </c>
      <c r="I49" s="25"/>
      <c r="J49" s="24">
        <v>0</v>
      </c>
      <c r="K49" s="105"/>
    </row>
    <row r="50" spans="2:11" ht="120.75" customHeight="1" x14ac:dyDescent="0.25">
      <c r="B50" s="266"/>
      <c r="C50" s="25" t="s">
        <v>1072</v>
      </c>
      <c r="D50" s="25" t="s">
        <v>1071</v>
      </c>
      <c r="E50" s="25" t="s">
        <v>1073</v>
      </c>
      <c r="F50" s="25">
        <v>1</v>
      </c>
      <c r="G50" s="25" t="s">
        <v>788</v>
      </c>
      <c r="H50" s="25" t="s">
        <v>319</v>
      </c>
      <c r="I50" s="25" t="s">
        <v>1074</v>
      </c>
      <c r="J50" s="24">
        <v>0</v>
      </c>
      <c r="K50" s="105"/>
    </row>
    <row r="51" spans="2:11" ht="49.5" customHeight="1" x14ac:dyDescent="0.25">
      <c r="B51" s="266"/>
      <c r="C51" s="25" t="s">
        <v>1075</v>
      </c>
      <c r="D51" s="25" t="s">
        <v>1076</v>
      </c>
      <c r="E51" s="25" t="s">
        <v>859</v>
      </c>
      <c r="F51" s="25">
        <v>1</v>
      </c>
      <c r="G51" s="25" t="s">
        <v>776</v>
      </c>
      <c r="H51" s="25" t="s">
        <v>319</v>
      </c>
      <c r="I51" s="25" t="s">
        <v>107</v>
      </c>
      <c r="J51" s="24"/>
      <c r="K51" s="105"/>
    </row>
    <row r="52" spans="2:11" ht="49.5" customHeight="1" x14ac:dyDescent="0.25">
      <c r="B52" s="266"/>
      <c r="C52" s="25" t="s">
        <v>1077</v>
      </c>
      <c r="D52" s="25" t="s">
        <v>1078</v>
      </c>
      <c r="E52" s="25" t="s">
        <v>698</v>
      </c>
      <c r="F52" s="25">
        <v>1</v>
      </c>
      <c r="G52" s="25" t="s">
        <v>788</v>
      </c>
      <c r="H52" s="25" t="s">
        <v>319</v>
      </c>
      <c r="I52" s="25" t="s">
        <v>107</v>
      </c>
      <c r="J52" s="24">
        <f>2000/7.5345</f>
        <v>265.44561682925212</v>
      </c>
      <c r="K52" s="105"/>
    </row>
    <row r="53" spans="2:11" ht="49.5" customHeight="1" x14ac:dyDescent="0.25">
      <c r="B53" s="266"/>
      <c r="C53" s="25" t="s">
        <v>1079</v>
      </c>
      <c r="D53" s="25" t="s">
        <v>1080</v>
      </c>
      <c r="E53" s="25" t="s">
        <v>1081</v>
      </c>
      <c r="F53" s="25">
        <v>1</v>
      </c>
      <c r="G53" s="25" t="s">
        <v>776</v>
      </c>
      <c r="H53" s="25" t="s">
        <v>319</v>
      </c>
      <c r="I53" s="25" t="s">
        <v>107</v>
      </c>
      <c r="J53" s="24">
        <f>5000/7.5345</f>
        <v>663.61404207313024</v>
      </c>
      <c r="K53" s="105"/>
    </row>
    <row r="54" spans="2:11" ht="30" x14ac:dyDescent="0.25">
      <c r="B54" s="150" t="s">
        <v>53</v>
      </c>
      <c r="C54" s="25"/>
      <c r="D54" s="25"/>
      <c r="E54" s="25"/>
      <c r="F54" s="25"/>
      <c r="G54" s="25"/>
      <c r="H54" s="25"/>
      <c r="I54" s="25"/>
      <c r="J54" s="24"/>
      <c r="K54" s="105"/>
    </row>
    <row r="55" spans="2:11" ht="20.100000000000001" customHeight="1" x14ac:dyDescent="0.25">
      <c r="B55" s="273"/>
      <c r="C55" s="273"/>
      <c r="D55" s="273"/>
      <c r="E55" s="273"/>
      <c r="F55" s="273"/>
      <c r="G55" s="273"/>
      <c r="H55" s="273"/>
      <c r="I55" s="273"/>
      <c r="J55" s="103">
        <f>SUM(J41:J54)</f>
        <v>11546.884332072466</v>
      </c>
      <c r="K55" s="104"/>
    </row>
    <row r="56" spans="2:11" ht="20.100000000000001" customHeight="1" x14ac:dyDescent="0.25">
      <c r="B56" s="273"/>
      <c r="C56" s="273"/>
      <c r="D56" s="273"/>
      <c r="E56" s="273"/>
      <c r="F56" s="273"/>
      <c r="G56" s="273"/>
      <c r="H56" s="273"/>
      <c r="I56" s="273"/>
      <c r="J56" s="103">
        <f>J8+J22+J39+J55</f>
        <v>60919.769062313353</v>
      </c>
      <c r="K56" s="104"/>
    </row>
    <row r="64" spans="2:11" x14ac:dyDescent="0.25">
      <c r="B64" s="12"/>
      <c r="D64" s="12"/>
      <c r="E64" s="12"/>
      <c r="F64" s="12"/>
      <c r="G64" s="12"/>
      <c r="H64" s="12"/>
      <c r="I64" s="12"/>
      <c r="J64" s="12"/>
    </row>
    <row r="65" spans="2:10" x14ac:dyDescent="0.25">
      <c r="B65" s="12"/>
      <c r="D65" s="12"/>
      <c r="E65" s="12"/>
      <c r="F65" s="12"/>
      <c r="G65" s="12"/>
      <c r="H65" s="12"/>
      <c r="I65" s="12"/>
      <c r="J65" s="12"/>
    </row>
    <row r="66" spans="2:10" x14ac:dyDescent="0.25">
      <c r="B66" s="12"/>
      <c r="D66" s="12"/>
      <c r="E66" s="12"/>
      <c r="F66" s="12"/>
      <c r="G66" s="12"/>
      <c r="H66" s="12"/>
      <c r="I66" s="12"/>
      <c r="J66" s="12"/>
    </row>
    <row r="67" spans="2:10" x14ac:dyDescent="0.25">
      <c r="B67" s="12"/>
      <c r="D67" s="12"/>
      <c r="E67" s="12"/>
      <c r="F67" s="12"/>
      <c r="G67" s="12"/>
      <c r="H67" s="12"/>
      <c r="I67" s="12"/>
      <c r="J67" s="12"/>
    </row>
    <row r="68" spans="2:10" x14ac:dyDescent="0.25">
      <c r="B68" s="12"/>
      <c r="D68" s="12"/>
      <c r="E68" s="12"/>
      <c r="F68" s="12"/>
      <c r="G68" s="12"/>
      <c r="H68" s="12"/>
      <c r="I68" s="12"/>
      <c r="J68" s="12"/>
    </row>
    <row r="69" spans="2:10" x14ac:dyDescent="0.25">
      <c r="B69" s="12"/>
      <c r="D69" s="12"/>
      <c r="E69" s="12"/>
      <c r="F69" s="12"/>
      <c r="G69" s="12"/>
      <c r="H69" s="12"/>
      <c r="I69" s="12"/>
      <c r="J69" s="12"/>
    </row>
    <row r="70" spans="2:10" x14ac:dyDescent="0.25">
      <c r="B70" s="12"/>
      <c r="D70" s="12"/>
      <c r="E70" s="12"/>
      <c r="F70" s="12"/>
      <c r="G70" s="12"/>
      <c r="H70" s="12"/>
      <c r="I70" s="12"/>
      <c r="J70" s="12"/>
    </row>
    <row r="71" spans="2:10" x14ac:dyDescent="0.25">
      <c r="B71" s="12"/>
      <c r="D71" s="12"/>
      <c r="E71" s="12"/>
      <c r="F71" s="12"/>
      <c r="G71" s="12"/>
      <c r="H71" s="12"/>
      <c r="I71" s="12"/>
      <c r="J71" s="12"/>
    </row>
    <row r="72" spans="2:10" x14ac:dyDescent="0.25">
      <c r="B72" s="12"/>
      <c r="D72" s="12"/>
      <c r="E72" s="12"/>
      <c r="F72" s="12"/>
      <c r="G72" s="12"/>
      <c r="H72" s="12"/>
      <c r="I72" s="12"/>
      <c r="J72" s="12"/>
    </row>
    <row r="73" spans="2:10" x14ac:dyDescent="0.25">
      <c r="B73" s="12"/>
      <c r="D73" s="12"/>
      <c r="E73" s="12"/>
      <c r="F73" s="12"/>
      <c r="G73" s="12"/>
      <c r="H73" s="12"/>
      <c r="I73" s="12"/>
      <c r="J73" s="12"/>
    </row>
    <row r="74" spans="2:10" x14ac:dyDescent="0.25">
      <c r="B74" s="12"/>
      <c r="D74" s="12"/>
      <c r="E74" s="12"/>
      <c r="F74" s="12"/>
      <c r="G74" s="12"/>
      <c r="H74" s="12"/>
      <c r="I74" s="12"/>
      <c r="J74" s="12"/>
    </row>
    <row r="75" spans="2:10" x14ac:dyDescent="0.25">
      <c r="B75" s="12"/>
      <c r="D75" s="12"/>
      <c r="E75" s="12"/>
      <c r="F75" s="12"/>
      <c r="G75" s="12"/>
      <c r="H75" s="12"/>
      <c r="I75" s="12"/>
      <c r="J75" s="12"/>
    </row>
    <row r="76" spans="2:10" x14ac:dyDescent="0.25">
      <c r="B76" s="12"/>
      <c r="D76" s="12"/>
      <c r="E76" s="12"/>
      <c r="F76" s="12"/>
      <c r="G76" s="12"/>
      <c r="H76" s="12"/>
      <c r="I76" s="12"/>
      <c r="J76" s="12"/>
    </row>
    <row r="77" spans="2:10" x14ac:dyDescent="0.25">
      <c r="B77" s="12"/>
      <c r="D77" s="12"/>
      <c r="E77" s="12"/>
      <c r="F77" s="12"/>
      <c r="G77" s="12"/>
      <c r="H77" s="12"/>
      <c r="I77" s="12"/>
      <c r="J77" s="12"/>
    </row>
    <row r="78" spans="2:10" x14ac:dyDescent="0.25">
      <c r="B78" s="12"/>
      <c r="D78" s="12"/>
      <c r="E78" s="12"/>
      <c r="F78" s="12"/>
      <c r="G78" s="12"/>
      <c r="H78" s="12"/>
      <c r="I78" s="12"/>
      <c r="J78" s="12"/>
    </row>
    <row r="79" spans="2:10" x14ac:dyDescent="0.25">
      <c r="B79" s="12"/>
      <c r="D79" s="12"/>
      <c r="E79" s="12"/>
      <c r="F79" s="12"/>
      <c r="G79" s="12"/>
      <c r="H79" s="12"/>
      <c r="I79" s="12"/>
      <c r="J79" s="12"/>
    </row>
    <row r="80" spans="2:10" x14ac:dyDescent="0.25">
      <c r="B80" s="12"/>
      <c r="D80" s="12"/>
      <c r="E80" s="12"/>
      <c r="F80" s="12"/>
      <c r="G80" s="12"/>
      <c r="H80" s="12"/>
      <c r="I80" s="12"/>
      <c r="J80" s="12"/>
    </row>
    <row r="81" spans="2:10" x14ac:dyDescent="0.25">
      <c r="B81" s="12"/>
      <c r="D81" s="12"/>
      <c r="E81" s="12"/>
      <c r="F81" s="12"/>
      <c r="G81" s="12"/>
      <c r="H81" s="12"/>
      <c r="I81" s="12"/>
      <c r="J81" s="12"/>
    </row>
    <row r="82" spans="2:10" x14ac:dyDescent="0.25">
      <c r="B82" s="12"/>
      <c r="D82" s="12"/>
      <c r="E82" s="12"/>
      <c r="F82" s="12"/>
      <c r="G82" s="12"/>
      <c r="H82" s="12"/>
      <c r="I82" s="12"/>
      <c r="J82" s="12"/>
    </row>
    <row r="83" spans="2:10" x14ac:dyDescent="0.25">
      <c r="B83" s="12"/>
      <c r="D83" s="12"/>
      <c r="E83" s="12"/>
      <c r="F83" s="12"/>
      <c r="G83" s="12"/>
      <c r="H83" s="12"/>
      <c r="I83" s="12"/>
      <c r="J83" s="12"/>
    </row>
    <row r="84" spans="2:10" x14ac:dyDescent="0.25">
      <c r="B84" s="12"/>
      <c r="D84" s="12"/>
      <c r="E84" s="12"/>
      <c r="F84" s="12"/>
      <c r="G84" s="12"/>
      <c r="H84" s="12"/>
      <c r="I84" s="12"/>
      <c r="J84" s="12"/>
    </row>
    <row r="85" spans="2:10" x14ac:dyDescent="0.25">
      <c r="B85" s="12"/>
      <c r="D85" s="12"/>
      <c r="E85" s="12"/>
      <c r="F85" s="12"/>
      <c r="G85" s="12"/>
      <c r="H85" s="12"/>
      <c r="I85" s="12"/>
      <c r="J85" s="12"/>
    </row>
    <row r="86" spans="2:10" x14ac:dyDescent="0.25">
      <c r="B86" s="12"/>
      <c r="D86" s="12"/>
      <c r="E86" s="12"/>
      <c r="F86" s="12"/>
      <c r="G86" s="12"/>
      <c r="H86" s="12"/>
      <c r="I86" s="12"/>
      <c r="J86" s="12"/>
    </row>
    <row r="87" spans="2:10" x14ac:dyDescent="0.25">
      <c r="B87" s="12"/>
      <c r="D87" s="12"/>
      <c r="E87" s="12"/>
      <c r="F87" s="12"/>
      <c r="G87" s="12"/>
      <c r="H87" s="12"/>
      <c r="I87" s="12"/>
      <c r="J87" s="12"/>
    </row>
    <row r="88" spans="2:10" x14ac:dyDescent="0.25">
      <c r="B88" s="12"/>
      <c r="D88" s="12"/>
      <c r="E88" s="12"/>
      <c r="F88" s="12"/>
      <c r="G88" s="12"/>
      <c r="H88" s="12"/>
      <c r="I88" s="12"/>
      <c r="J88" s="12"/>
    </row>
    <row r="89" spans="2:10" x14ac:dyDescent="0.25">
      <c r="B89" s="12"/>
      <c r="D89" s="12"/>
      <c r="E89" s="12"/>
      <c r="F89" s="12"/>
      <c r="G89" s="12"/>
      <c r="H89" s="12"/>
      <c r="I89" s="12"/>
      <c r="J89" s="12"/>
    </row>
    <row r="90" spans="2:10" x14ac:dyDescent="0.25">
      <c r="B90" s="12"/>
      <c r="D90" s="12"/>
      <c r="E90" s="12"/>
      <c r="F90" s="12"/>
      <c r="G90" s="12"/>
      <c r="H90" s="12"/>
      <c r="I90" s="12"/>
      <c r="J90" s="12"/>
    </row>
    <row r="91" spans="2:10" x14ac:dyDescent="0.25">
      <c r="B91" s="12"/>
      <c r="D91" s="12"/>
      <c r="E91" s="12"/>
      <c r="F91" s="12"/>
      <c r="G91" s="12"/>
      <c r="H91" s="12"/>
      <c r="I91" s="12"/>
      <c r="J91" s="12"/>
    </row>
    <row r="92" spans="2:10" x14ac:dyDescent="0.25">
      <c r="B92" s="12"/>
      <c r="D92" s="12"/>
      <c r="E92" s="12"/>
      <c r="F92" s="12"/>
      <c r="G92" s="12"/>
      <c r="H92" s="12"/>
      <c r="I92" s="12"/>
      <c r="J92" s="12"/>
    </row>
    <row r="93" spans="2:10" x14ac:dyDescent="0.25">
      <c r="B93" s="12"/>
      <c r="D93" s="12"/>
      <c r="E93" s="12"/>
      <c r="F93" s="12"/>
      <c r="G93" s="12"/>
      <c r="H93" s="12"/>
      <c r="I93" s="12"/>
      <c r="J93" s="12"/>
    </row>
    <row r="94" spans="2:10" x14ac:dyDescent="0.25">
      <c r="B94" s="12"/>
      <c r="D94" s="12"/>
      <c r="E94" s="12"/>
      <c r="F94" s="12"/>
      <c r="G94" s="12"/>
      <c r="H94" s="12"/>
      <c r="I94" s="12"/>
      <c r="J94" s="12"/>
    </row>
    <row r="95" spans="2:10" x14ac:dyDescent="0.25">
      <c r="B95" s="12"/>
      <c r="D95" s="12"/>
      <c r="E95" s="12"/>
      <c r="F95" s="12"/>
      <c r="G95" s="12"/>
      <c r="H95" s="12"/>
      <c r="I95" s="12"/>
      <c r="J95" s="12"/>
    </row>
    <row r="96" spans="2:10" x14ac:dyDescent="0.25">
      <c r="B96" s="12"/>
      <c r="D96" s="12"/>
      <c r="E96" s="12"/>
      <c r="F96" s="12"/>
      <c r="G96" s="12"/>
      <c r="H96" s="12"/>
      <c r="I96" s="12"/>
      <c r="J96" s="12"/>
    </row>
    <row r="97" spans="2:10" x14ac:dyDescent="0.25">
      <c r="B97" s="12"/>
      <c r="D97" s="12"/>
      <c r="E97" s="12"/>
      <c r="F97" s="12"/>
      <c r="G97" s="12"/>
      <c r="H97" s="12"/>
      <c r="I97" s="12"/>
      <c r="J97" s="12"/>
    </row>
    <row r="98" spans="2:10" x14ac:dyDescent="0.25">
      <c r="B98" s="12"/>
      <c r="D98" s="12"/>
      <c r="E98" s="12"/>
      <c r="F98" s="12"/>
      <c r="G98" s="12"/>
      <c r="H98" s="12"/>
      <c r="I98" s="12"/>
      <c r="J98" s="12"/>
    </row>
  </sheetData>
  <mergeCells count="13">
    <mergeCell ref="B56:I56"/>
    <mergeCell ref="B55:I55"/>
    <mergeCell ref="B23:K23"/>
    <mergeCell ref="B2:J2"/>
    <mergeCell ref="B3:G3"/>
    <mergeCell ref="B5:K5"/>
    <mergeCell ref="B9:K9"/>
    <mergeCell ref="B22:I22"/>
    <mergeCell ref="B10:B20"/>
    <mergeCell ref="B39:I39"/>
    <mergeCell ref="B40:K40"/>
    <mergeCell ref="B41:B53"/>
    <mergeCell ref="B24:B37"/>
  </mergeCells>
  <dataValidations count="2">
    <dataValidation type="list" allowBlank="1" showInputMessage="1" showErrorMessage="1" prompt="ODABRATI JEDNU OD PONUĐENIH TVRDNJI" sqref="F10:F20 F24:F38 F6:F7 F41:F54">
      <formula1>PRIORITETI</formula1>
    </dataValidation>
    <dataValidation type="list" allowBlank="1" showInputMessage="1" showErrorMessage="1" sqref="F21">
      <formula1>PRIORITETI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37"/>
  <sheetViews>
    <sheetView zoomScale="91" zoomScaleNormal="91" zoomScaleSheetLayoutView="100" workbookViewId="0">
      <selection activeCell="L23" sqref="L23"/>
    </sheetView>
  </sheetViews>
  <sheetFormatPr defaultColWidth="9.140625" defaultRowHeight="15" x14ac:dyDescent="0.25"/>
  <cols>
    <col min="1" max="1" width="9.140625" style="6"/>
    <col min="2" max="2" width="12.7109375" style="6" customWidth="1"/>
    <col min="3" max="3" width="30.7109375" style="6" customWidth="1"/>
    <col min="4" max="6" width="12.7109375" style="6" customWidth="1"/>
    <col min="7" max="8" width="30.7109375" style="6" customWidth="1"/>
    <col min="9" max="16384" width="9.140625" style="6"/>
  </cols>
  <sheetData>
    <row r="2" spans="2:8" s="4" customFormat="1" ht="30" customHeight="1" x14ac:dyDescent="0.25">
      <c r="B2" s="248" t="s">
        <v>1116</v>
      </c>
      <c r="C2" s="276"/>
      <c r="D2" s="276"/>
      <c r="E2" s="276"/>
      <c r="F2" s="276"/>
      <c r="G2" s="276"/>
    </row>
    <row r="3" spans="2:8" ht="30" customHeight="1" x14ac:dyDescent="0.25">
      <c r="B3" s="275" t="s">
        <v>78</v>
      </c>
      <c r="C3" s="275"/>
      <c r="D3" s="275"/>
      <c r="E3" s="275"/>
      <c r="F3" s="275"/>
      <c r="G3" s="275"/>
      <c r="H3" s="275"/>
    </row>
    <row r="4" spans="2:8" s="56" customFormat="1" ht="60" customHeight="1" x14ac:dyDescent="0.2">
      <c r="B4" s="42" t="s">
        <v>76</v>
      </c>
      <c r="C4" s="42" t="s">
        <v>14</v>
      </c>
      <c r="D4" s="57" t="s">
        <v>68</v>
      </c>
      <c r="E4" s="57" t="s">
        <v>67</v>
      </c>
      <c r="F4" s="57" t="s">
        <v>72</v>
      </c>
      <c r="G4" s="42" t="s">
        <v>15</v>
      </c>
      <c r="H4" s="42" t="s">
        <v>69</v>
      </c>
    </row>
    <row r="5" spans="2:8" ht="153" customHeight="1" x14ac:dyDescent="0.25">
      <c r="B5" s="28" t="s">
        <v>358</v>
      </c>
      <c r="C5" s="28" t="s">
        <v>709</v>
      </c>
      <c r="D5" s="28" t="s">
        <v>96</v>
      </c>
      <c r="E5" s="29" t="s">
        <v>100</v>
      </c>
      <c r="F5" s="29" t="s">
        <v>768</v>
      </c>
      <c r="G5" s="29" t="s">
        <v>852</v>
      </c>
      <c r="H5" s="29" t="s">
        <v>767</v>
      </c>
    </row>
    <row r="6" spans="2:8" ht="153.75" customHeight="1" x14ac:dyDescent="0.25">
      <c r="B6" s="28" t="s">
        <v>362</v>
      </c>
      <c r="C6" s="28" t="s">
        <v>710</v>
      </c>
      <c r="D6" s="28" t="s">
        <v>96</v>
      </c>
      <c r="E6" s="29" t="s">
        <v>100</v>
      </c>
      <c r="F6" s="29" t="s">
        <v>768</v>
      </c>
      <c r="G6" s="29" t="s">
        <v>852</v>
      </c>
      <c r="H6" s="29" t="s">
        <v>767</v>
      </c>
    </row>
    <row r="7" spans="2:8" ht="141" customHeight="1" x14ac:dyDescent="0.25">
      <c r="B7" s="28" t="s">
        <v>364</v>
      </c>
      <c r="C7" s="28" t="s">
        <v>712</v>
      </c>
      <c r="D7" s="28" t="s">
        <v>96</v>
      </c>
      <c r="E7" s="29" t="s">
        <v>100</v>
      </c>
      <c r="F7" s="29" t="s">
        <v>711</v>
      </c>
      <c r="G7" s="29" t="s">
        <v>852</v>
      </c>
      <c r="H7" s="29" t="s">
        <v>767</v>
      </c>
    </row>
    <row r="8" spans="2:8" ht="126.75" customHeight="1" x14ac:dyDescent="0.25">
      <c r="B8" s="28" t="s">
        <v>366</v>
      </c>
      <c r="C8" s="28" t="s">
        <v>713</v>
      </c>
      <c r="D8" s="28" t="s">
        <v>96</v>
      </c>
      <c r="E8" s="29" t="s">
        <v>100</v>
      </c>
      <c r="F8" s="29" t="s">
        <v>732</v>
      </c>
      <c r="G8" s="29" t="s">
        <v>852</v>
      </c>
      <c r="H8" s="29" t="s">
        <v>767</v>
      </c>
    </row>
    <row r="9" spans="2:8" ht="127.5" customHeight="1" x14ac:dyDescent="0.25">
      <c r="B9" s="28" t="s">
        <v>367</v>
      </c>
      <c r="C9" s="28" t="s">
        <v>714</v>
      </c>
      <c r="D9" s="28" t="s">
        <v>96</v>
      </c>
      <c r="E9" s="29" t="s">
        <v>100</v>
      </c>
      <c r="F9" s="29" t="s">
        <v>732</v>
      </c>
      <c r="G9" s="29" t="s">
        <v>766</v>
      </c>
      <c r="H9" s="29" t="s">
        <v>767</v>
      </c>
    </row>
    <row r="10" spans="2:8" ht="127.5" customHeight="1" x14ac:dyDescent="0.25">
      <c r="B10" s="28" t="s">
        <v>368</v>
      </c>
      <c r="C10" s="28" t="s">
        <v>715</v>
      </c>
      <c r="D10" s="28" t="s">
        <v>96</v>
      </c>
      <c r="E10" s="29" t="s">
        <v>100</v>
      </c>
      <c r="F10" s="29" t="s">
        <v>732</v>
      </c>
      <c r="G10" s="29" t="s">
        <v>766</v>
      </c>
      <c r="H10" s="29" t="s">
        <v>767</v>
      </c>
    </row>
    <row r="11" spans="2:8" ht="127.5" customHeight="1" x14ac:dyDescent="0.25">
      <c r="B11" s="28" t="s">
        <v>904</v>
      </c>
      <c r="C11" s="28" t="s">
        <v>1083</v>
      </c>
      <c r="D11" s="28" t="s">
        <v>776</v>
      </c>
      <c r="E11" s="29" t="s">
        <v>1084</v>
      </c>
      <c r="F11" s="29" t="s">
        <v>732</v>
      </c>
      <c r="G11" s="29" t="s">
        <v>1085</v>
      </c>
      <c r="H11" s="29" t="s">
        <v>1089</v>
      </c>
    </row>
    <row r="12" spans="2:8" ht="127.5" customHeight="1" x14ac:dyDescent="0.25">
      <c r="B12" s="28" t="s">
        <v>908</v>
      </c>
      <c r="C12" s="28" t="s">
        <v>1086</v>
      </c>
      <c r="D12" s="28" t="s">
        <v>776</v>
      </c>
      <c r="E12" s="29" t="s">
        <v>1087</v>
      </c>
      <c r="F12" s="29" t="s">
        <v>732</v>
      </c>
      <c r="G12" s="29" t="s">
        <v>1085</v>
      </c>
      <c r="H12" s="29" t="s">
        <v>1088</v>
      </c>
    </row>
    <row r="13" spans="2:8" ht="124.5" customHeight="1" x14ac:dyDescent="0.25">
      <c r="B13" s="28" t="s">
        <v>370</v>
      </c>
      <c r="C13" s="28" t="s">
        <v>769</v>
      </c>
      <c r="D13" s="25" t="s">
        <v>96</v>
      </c>
      <c r="E13" s="29" t="s">
        <v>100</v>
      </c>
      <c r="F13" s="29" t="s">
        <v>732</v>
      </c>
      <c r="G13" s="29" t="s">
        <v>849</v>
      </c>
      <c r="H13" s="29" t="s">
        <v>103</v>
      </c>
    </row>
    <row r="14" spans="2:8" ht="108.75" customHeight="1" x14ac:dyDescent="0.25">
      <c r="B14" s="28" t="s">
        <v>374</v>
      </c>
      <c r="C14" s="28" t="s">
        <v>716</v>
      </c>
      <c r="D14" s="25" t="s">
        <v>93</v>
      </c>
      <c r="E14" s="29" t="s">
        <v>100</v>
      </c>
      <c r="F14" s="29" t="s">
        <v>729</v>
      </c>
      <c r="G14" s="29" t="s">
        <v>731</v>
      </c>
      <c r="H14" s="29" t="s">
        <v>103</v>
      </c>
    </row>
    <row r="15" spans="2:8" ht="126" customHeight="1" x14ac:dyDescent="0.25">
      <c r="B15" s="28" t="s">
        <v>377</v>
      </c>
      <c r="C15" s="28" t="s">
        <v>764</v>
      </c>
      <c r="D15" s="28" t="s">
        <v>359</v>
      </c>
      <c r="E15" s="29" t="s">
        <v>100</v>
      </c>
      <c r="F15" s="29" t="s">
        <v>732</v>
      </c>
      <c r="G15" s="29" t="s">
        <v>850</v>
      </c>
      <c r="H15" s="29" t="s">
        <v>765</v>
      </c>
    </row>
    <row r="16" spans="2:8" ht="159.75" customHeight="1" x14ac:dyDescent="0.25">
      <c r="B16" s="28" t="s">
        <v>379</v>
      </c>
      <c r="C16" s="28" t="s">
        <v>734</v>
      </c>
      <c r="D16" s="28" t="s">
        <v>359</v>
      </c>
      <c r="E16" s="29" t="s">
        <v>100</v>
      </c>
      <c r="F16" s="29" t="s">
        <v>768</v>
      </c>
      <c r="G16" s="29" t="s">
        <v>797</v>
      </c>
      <c r="H16" s="29" t="s">
        <v>733</v>
      </c>
    </row>
    <row r="17" spans="2:8" ht="155.25" customHeight="1" x14ac:dyDescent="0.25">
      <c r="B17" s="28" t="s">
        <v>380</v>
      </c>
      <c r="C17" s="28" t="s">
        <v>770</v>
      </c>
      <c r="D17" s="25" t="s">
        <v>94</v>
      </c>
      <c r="E17" s="29" t="s">
        <v>100</v>
      </c>
      <c r="F17" s="29" t="s">
        <v>768</v>
      </c>
      <c r="G17" s="29" t="s">
        <v>1114</v>
      </c>
      <c r="H17" s="29" t="s">
        <v>103</v>
      </c>
    </row>
    <row r="18" spans="2:8" ht="126.75" customHeight="1" x14ac:dyDescent="0.25">
      <c r="B18" s="28" t="s">
        <v>382</v>
      </c>
      <c r="C18" s="28" t="s">
        <v>736</v>
      </c>
      <c r="D18" s="28" t="s">
        <v>359</v>
      </c>
      <c r="E18" s="29" t="s">
        <v>100</v>
      </c>
      <c r="F18" s="29" t="s">
        <v>732</v>
      </c>
      <c r="G18" s="29" t="s">
        <v>762</v>
      </c>
      <c r="H18" s="29" t="s">
        <v>763</v>
      </c>
    </row>
    <row r="19" spans="2:8" ht="113.25" customHeight="1" x14ac:dyDescent="0.25">
      <c r="B19" s="28" t="s">
        <v>384</v>
      </c>
      <c r="C19" s="28" t="s">
        <v>717</v>
      </c>
      <c r="D19" s="28" t="s">
        <v>127</v>
      </c>
      <c r="E19" s="29" t="s">
        <v>100</v>
      </c>
      <c r="F19" s="29" t="s">
        <v>760</v>
      </c>
      <c r="G19" s="29" t="s">
        <v>798</v>
      </c>
      <c r="H19" s="29" t="s">
        <v>761</v>
      </c>
    </row>
    <row r="20" spans="2:8" ht="128.25" customHeight="1" x14ac:dyDescent="0.25">
      <c r="B20" s="28" t="s">
        <v>390</v>
      </c>
      <c r="C20" s="28" t="s">
        <v>718</v>
      </c>
      <c r="D20" s="28" t="s">
        <v>359</v>
      </c>
      <c r="E20" s="29" t="s">
        <v>100</v>
      </c>
      <c r="F20" s="29" t="s">
        <v>732</v>
      </c>
      <c r="G20" s="29" t="s">
        <v>759</v>
      </c>
      <c r="H20" s="29" t="s">
        <v>755</v>
      </c>
    </row>
    <row r="21" spans="2:8" ht="35.25" customHeight="1" x14ac:dyDescent="0.25">
      <c r="B21" s="28" t="s">
        <v>393</v>
      </c>
      <c r="C21" s="28" t="s">
        <v>101</v>
      </c>
      <c r="D21" s="25" t="s">
        <v>97</v>
      </c>
      <c r="E21" s="29" t="s">
        <v>106</v>
      </c>
      <c r="F21" s="29" t="s">
        <v>107</v>
      </c>
      <c r="G21" s="29" t="s">
        <v>105</v>
      </c>
      <c r="H21" s="29" t="s">
        <v>103</v>
      </c>
    </row>
    <row r="22" spans="2:8" ht="52.5" customHeight="1" x14ac:dyDescent="0.25">
      <c r="B22" s="28" t="s">
        <v>409</v>
      </c>
      <c r="C22" s="28" t="s">
        <v>719</v>
      </c>
      <c r="D22" s="25" t="s">
        <v>93</v>
      </c>
      <c r="E22" s="29" t="s">
        <v>100</v>
      </c>
      <c r="F22" s="29" t="s">
        <v>107</v>
      </c>
      <c r="G22" s="29" t="s">
        <v>105</v>
      </c>
      <c r="H22" s="29" t="s">
        <v>771</v>
      </c>
    </row>
    <row r="23" spans="2:8" ht="152.25" customHeight="1" x14ac:dyDescent="0.25">
      <c r="B23" s="28"/>
      <c r="C23" s="183" t="s">
        <v>1214</v>
      </c>
      <c r="D23" s="183" t="s">
        <v>96</v>
      </c>
      <c r="E23" s="29" t="s">
        <v>100</v>
      </c>
      <c r="F23" s="29" t="s">
        <v>1215</v>
      </c>
      <c r="G23" s="29" t="s">
        <v>1216</v>
      </c>
      <c r="H23" s="29" t="s">
        <v>103</v>
      </c>
    </row>
    <row r="24" spans="2:8" ht="159.75" customHeight="1" x14ac:dyDescent="0.25">
      <c r="B24" s="28" t="s">
        <v>413</v>
      </c>
      <c r="C24" s="28" t="s">
        <v>720</v>
      </c>
      <c r="D24" s="25" t="s">
        <v>96</v>
      </c>
      <c r="E24" s="25" t="s">
        <v>100</v>
      </c>
      <c r="F24" s="25" t="s">
        <v>754</v>
      </c>
      <c r="G24" s="29" t="s">
        <v>862</v>
      </c>
      <c r="H24" s="25" t="s">
        <v>753</v>
      </c>
    </row>
    <row r="25" spans="2:8" ht="159.75" customHeight="1" x14ac:dyDescent="0.25">
      <c r="B25" s="28" t="s">
        <v>916</v>
      </c>
      <c r="C25" s="28" t="s">
        <v>1177</v>
      </c>
      <c r="D25" s="25" t="s">
        <v>788</v>
      </c>
      <c r="E25" s="25" t="s">
        <v>1090</v>
      </c>
      <c r="F25" s="25" t="s">
        <v>754</v>
      </c>
      <c r="G25" s="29" t="s">
        <v>1091</v>
      </c>
      <c r="H25" s="25" t="s">
        <v>1092</v>
      </c>
    </row>
    <row r="26" spans="2:8" ht="125.25" customHeight="1" x14ac:dyDescent="0.25">
      <c r="B26" s="28" t="s">
        <v>415</v>
      </c>
      <c r="C26" s="28" t="s">
        <v>721</v>
      </c>
      <c r="D26" s="28" t="s">
        <v>359</v>
      </c>
      <c r="E26" s="29" t="s">
        <v>100</v>
      </c>
      <c r="F26" s="25" t="s">
        <v>732</v>
      </c>
      <c r="G26" s="29" t="s">
        <v>773</v>
      </c>
      <c r="H26" s="29" t="s">
        <v>772</v>
      </c>
    </row>
    <row r="27" spans="2:8" ht="80.25" customHeight="1" x14ac:dyDescent="0.25">
      <c r="B27" s="25" t="s">
        <v>436</v>
      </c>
      <c r="C27" s="25" t="s">
        <v>727</v>
      </c>
      <c r="D27" s="25" t="s">
        <v>94</v>
      </c>
      <c r="E27" s="29" t="s">
        <v>100</v>
      </c>
      <c r="F27" s="29" t="s">
        <v>319</v>
      </c>
      <c r="G27" s="29" t="s">
        <v>851</v>
      </c>
      <c r="H27" s="29" t="s">
        <v>104</v>
      </c>
    </row>
    <row r="28" spans="2:8" ht="158.25" customHeight="1" x14ac:dyDescent="0.25">
      <c r="B28" s="25" t="s">
        <v>438</v>
      </c>
      <c r="C28" s="25" t="s">
        <v>722</v>
      </c>
      <c r="D28" s="25" t="s">
        <v>359</v>
      </c>
      <c r="E28" s="29" t="s">
        <v>100</v>
      </c>
      <c r="F28" s="29" t="s">
        <v>774</v>
      </c>
      <c r="G28" s="61" t="s">
        <v>796</v>
      </c>
      <c r="H28" s="29" t="s">
        <v>730</v>
      </c>
    </row>
    <row r="29" spans="2:8" ht="99" customHeight="1" x14ac:dyDescent="0.25">
      <c r="B29" s="25" t="s">
        <v>442</v>
      </c>
      <c r="C29" s="25" t="s">
        <v>1093</v>
      </c>
      <c r="D29" s="25" t="s">
        <v>788</v>
      </c>
      <c r="E29" s="29" t="s">
        <v>1094</v>
      </c>
      <c r="F29" s="29" t="s">
        <v>687</v>
      </c>
      <c r="G29" s="61" t="s">
        <v>1095</v>
      </c>
      <c r="H29" s="29" t="s">
        <v>1096</v>
      </c>
    </row>
    <row r="30" spans="2:8" ht="111" customHeight="1" x14ac:dyDescent="0.25">
      <c r="B30" s="25" t="s">
        <v>445</v>
      </c>
      <c r="C30" s="25" t="s">
        <v>728</v>
      </c>
      <c r="D30" s="25" t="s">
        <v>316</v>
      </c>
      <c r="E30" s="29" t="s">
        <v>100</v>
      </c>
      <c r="F30" s="29" t="s">
        <v>729</v>
      </c>
      <c r="G30" s="61" t="s">
        <v>853</v>
      </c>
      <c r="H30" s="29" t="s">
        <v>104</v>
      </c>
    </row>
    <row r="31" spans="2:8" ht="126.75" customHeight="1" x14ac:dyDescent="0.25">
      <c r="B31" s="25" t="s">
        <v>451</v>
      </c>
      <c r="C31" s="25" t="s">
        <v>723</v>
      </c>
      <c r="D31" s="25" t="s">
        <v>359</v>
      </c>
      <c r="E31" s="29" t="s">
        <v>100</v>
      </c>
      <c r="F31" s="29" t="s">
        <v>732</v>
      </c>
      <c r="G31" s="61" t="s">
        <v>757</v>
      </c>
      <c r="H31" s="29" t="s">
        <v>758</v>
      </c>
    </row>
    <row r="32" spans="2:8" ht="46.5" customHeight="1" x14ac:dyDescent="0.25">
      <c r="B32" s="25" t="s">
        <v>453</v>
      </c>
      <c r="C32" s="25" t="s">
        <v>724</v>
      </c>
      <c r="D32" s="25" t="s">
        <v>359</v>
      </c>
      <c r="E32" s="29" t="s">
        <v>100</v>
      </c>
      <c r="F32" s="29" t="s">
        <v>107</v>
      </c>
      <c r="G32" s="61" t="s">
        <v>854</v>
      </c>
      <c r="H32" s="29" t="s">
        <v>755</v>
      </c>
    </row>
    <row r="33" spans="2:8" ht="126.75" customHeight="1" x14ac:dyDescent="0.25">
      <c r="B33" s="25" t="s">
        <v>457</v>
      </c>
      <c r="C33" s="25" t="s">
        <v>725</v>
      </c>
      <c r="D33" s="25" t="s">
        <v>96</v>
      </c>
      <c r="E33" s="29" t="s">
        <v>100</v>
      </c>
      <c r="F33" s="29" t="s">
        <v>732</v>
      </c>
      <c r="G33" s="29" t="s">
        <v>862</v>
      </c>
      <c r="H33" s="29" t="s">
        <v>103</v>
      </c>
    </row>
    <row r="34" spans="2:8" ht="124.5" customHeight="1" x14ac:dyDescent="0.25">
      <c r="B34" s="25" t="s">
        <v>460</v>
      </c>
      <c r="C34" s="25" t="s">
        <v>735</v>
      </c>
      <c r="D34" s="25" t="s">
        <v>359</v>
      </c>
      <c r="E34" s="29" t="s">
        <v>100</v>
      </c>
      <c r="F34" s="29" t="s">
        <v>732</v>
      </c>
      <c r="G34" s="61" t="s">
        <v>855</v>
      </c>
      <c r="H34" s="29" t="s">
        <v>733</v>
      </c>
    </row>
    <row r="35" spans="2:8" ht="39" customHeight="1" x14ac:dyDescent="0.25">
      <c r="B35" s="25" t="s">
        <v>462</v>
      </c>
      <c r="C35" s="25" t="s">
        <v>775</v>
      </c>
      <c r="D35" s="25" t="s">
        <v>93</v>
      </c>
      <c r="E35" s="29" t="s">
        <v>100</v>
      </c>
      <c r="F35" s="29" t="s">
        <v>319</v>
      </c>
      <c r="G35" s="29" t="s">
        <v>856</v>
      </c>
      <c r="H35" s="29" t="s">
        <v>102</v>
      </c>
    </row>
    <row r="36" spans="2:8" ht="89.25" customHeight="1" x14ac:dyDescent="0.25">
      <c r="B36" s="25" t="s">
        <v>923</v>
      </c>
      <c r="C36" s="25" t="s">
        <v>1097</v>
      </c>
      <c r="D36" s="25" t="s">
        <v>776</v>
      </c>
      <c r="E36" s="29" t="s">
        <v>1098</v>
      </c>
      <c r="F36" s="29" t="s">
        <v>687</v>
      </c>
      <c r="G36" s="61" t="s">
        <v>855</v>
      </c>
      <c r="H36" s="29" t="s">
        <v>103</v>
      </c>
    </row>
    <row r="37" spans="2:8" ht="84.75" customHeight="1" x14ac:dyDescent="0.25">
      <c r="B37" s="25" t="s">
        <v>464</v>
      </c>
      <c r="C37" s="25" t="s">
        <v>726</v>
      </c>
      <c r="D37" s="25" t="s">
        <v>359</v>
      </c>
      <c r="E37" s="29" t="s">
        <v>100</v>
      </c>
      <c r="F37" s="29" t="s">
        <v>107</v>
      </c>
      <c r="G37" s="61" t="s">
        <v>756</v>
      </c>
      <c r="H37" s="29" t="s">
        <v>755</v>
      </c>
    </row>
  </sheetData>
  <mergeCells count="2">
    <mergeCell ref="B3:H3"/>
    <mergeCell ref="B2:G2"/>
  </mergeCells>
  <pageMargins left="0.70866141732283472" right="0.70866141732283472" top="0.74803149606299213" bottom="0.74803149606299213" header="0.31496062992125984" footer="0.31496062992125984"/>
  <pageSetup paperSize="9" scale="93" fitToHeight="0" orientation="landscape" cellComments="asDisplayed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10"/>
  <sheetViews>
    <sheetView topLeftCell="A3" zoomScale="91" zoomScaleNormal="91" zoomScaleSheetLayoutView="100" workbookViewId="0">
      <selection activeCell="K5" sqref="K5"/>
    </sheetView>
  </sheetViews>
  <sheetFormatPr defaultColWidth="9.140625" defaultRowHeight="15" x14ac:dyDescent="0.25"/>
  <cols>
    <col min="1" max="1" width="9.140625" style="6"/>
    <col min="2" max="2" width="12.7109375" style="6" customWidth="1"/>
    <col min="3" max="3" width="30.7109375" style="6" customWidth="1"/>
    <col min="4" max="6" width="12.7109375" style="6" customWidth="1"/>
    <col min="7" max="8" width="30.7109375" style="6" customWidth="1"/>
    <col min="9" max="16384" width="9.140625" style="6"/>
  </cols>
  <sheetData>
    <row r="2" spans="2:8" s="4" customFormat="1" ht="30" customHeight="1" x14ac:dyDescent="0.25">
      <c r="B2" s="248" t="s">
        <v>1115</v>
      </c>
      <c r="C2" s="276"/>
      <c r="D2" s="276"/>
      <c r="E2" s="276"/>
      <c r="F2" s="276"/>
      <c r="G2" s="276"/>
    </row>
    <row r="3" spans="2:8" ht="30" customHeight="1" x14ac:dyDescent="0.25">
      <c r="B3" s="275" t="s">
        <v>78</v>
      </c>
      <c r="C3" s="275"/>
      <c r="D3" s="275"/>
      <c r="E3" s="275"/>
      <c r="F3" s="275"/>
      <c r="G3" s="275"/>
      <c r="H3" s="275"/>
    </row>
    <row r="4" spans="2:8" s="56" customFormat="1" ht="60" customHeight="1" x14ac:dyDescent="0.2">
      <c r="B4" s="42" t="s">
        <v>76</v>
      </c>
      <c r="C4" s="42" t="s">
        <v>14</v>
      </c>
      <c r="D4" s="57" t="s">
        <v>68</v>
      </c>
      <c r="E4" s="57" t="s">
        <v>67</v>
      </c>
      <c r="F4" s="57" t="s">
        <v>72</v>
      </c>
      <c r="G4" s="42" t="s">
        <v>15</v>
      </c>
      <c r="H4" s="42" t="s">
        <v>69</v>
      </c>
    </row>
    <row r="5" spans="2:8" ht="136.5" customHeight="1" x14ac:dyDescent="0.25">
      <c r="B5" s="28" t="s">
        <v>968</v>
      </c>
      <c r="C5" s="28" t="s">
        <v>1099</v>
      </c>
      <c r="D5" s="28" t="s">
        <v>776</v>
      </c>
      <c r="E5" s="29" t="s">
        <v>100</v>
      </c>
      <c r="F5" s="29" t="s">
        <v>1100</v>
      </c>
      <c r="G5" s="29" t="s">
        <v>852</v>
      </c>
      <c r="H5" s="29" t="s">
        <v>1107</v>
      </c>
    </row>
    <row r="6" spans="2:8" ht="182.25" customHeight="1" x14ac:dyDescent="0.25">
      <c r="B6" s="28" t="s">
        <v>971</v>
      </c>
      <c r="C6" s="28" t="s">
        <v>1102</v>
      </c>
      <c r="D6" s="28" t="s">
        <v>776</v>
      </c>
      <c r="E6" s="29" t="s">
        <v>776</v>
      </c>
      <c r="F6" s="29" t="s">
        <v>1101</v>
      </c>
      <c r="G6" s="29" t="s">
        <v>852</v>
      </c>
      <c r="H6" s="29" t="s">
        <v>1107</v>
      </c>
    </row>
    <row r="7" spans="2:8" ht="183" customHeight="1" x14ac:dyDescent="0.25">
      <c r="B7" s="28" t="s">
        <v>1103</v>
      </c>
      <c r="C7" s="28" t="s">
        <v>1104</v>
      </c>
      <c r="D7" s="28" t="s">
        <v>776</v>
      </c>
      <c r="E7" s="29" t="s">
        <v>776</v>
      </c>
      <c r="F7" s="29" t="s">
        <v>1105</v>
      </c>
      <c r="G7" s="29" t="s">
        <v>852</v>
      </c>
      <c r="H7" s="29" t="s">
        <v>1107</v>
      </c>
    </row>
    <row r="8" spans="2:8" ht="126.75" customHeight="1" x14ac:dyDescent="0.25">
      <c r="B8" s="28" t="s">
        <v>977</v>
      </c>
      <c r="C8" s="28" t="s">
        <v>1106</v>
      </c>
      <c r="D8" s="28" t="s">
        <v>776</v>
      </c>
      <c r="E8" s="29" t="s">
        <v>100</v>
      </c>
      <c r="F8" s="29" t="s">
        <v>732</v>
      </c>
      <c r="G8" s="29" t="s">
        <v>852</v>
      </c>
      <c r="H8" s="29" t="s">
        <v>1110</v>
      </c>
    </row>
    <row r="9" spans="2:8" ht="137.25" customHeight="1" x14ac:dyDescent="0.25">
      <c r="B9" s="28" t="s">
        <v>989</v>
      </c>
      <c r="C9" s="28" t="s">
        <v>1108</v>
      </c>
      <c r="D9" s="28" t="s">
        <v>776</v>
      </c>
      <c r="E9" s="29" t="s">
        <v>100</v>
      </c>
      <c r="F9" s="29" t="s">
        <v>1109</v>
      </c>
      <c r="G9" s="29" t="s">
        <v>757</v>
      </c>
      <c r="H9" s="29" t="s">
        <v>1111</v>
      </c>
    </row>
    <row r="10" spans="2:8" ht="169.5" customHeight="1" x14ac:dyDescent="0.25">
      <c r="B10" s="28" t="s">
        <v>992</v>
      </c>
      <c r="C10" s="28" t="s">
        <v>1112</v>
      </c>
      <c r="D10" s="28" t="s">
        <v>788</v>
      </c>
      <c r="E10" s="29" t="s">
        <v>100</v>
      </c>
      <c r="F10" s="29" t="s">
        <v>1113</v>
      </c>
      <c r="G10" s="29" t="s">
        <v>731</v>
      </c>
      <c r="H10" s="29" t="s">
        <v>1111</v>
      </c>
    </row>
  </sheetData>
  <mergeCells count="2">
    <mergeCell ref="B2:G2"/>
    <mergeCell ref="B3:H3"/>
  </mergeCells>
  <pageMargins left="0.70866141732283472" right="0.70866141732283472" top="0.74803149606299213" bottom="0.74803149606299213" header="0.31496062992125984" footer="0.31496062992125984"/>
  <pageSetup paperSize="9" scale="93" fitToHeight="0" orientation="landscape" cellComments="asDisplayed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19"/>
  <sheetViews>
    <sheetView zoomScale="80" zoomScaleNormal="80" zoomScaleSheetLayoutView="100" workbookViewId="0">
      <selection activeCell="J23" sqref="J23"/>
    </sheetView>
  </sheetViews>
  <sheetFormatPr defaultColWidth="9.140625" defaultRowHeight="15" x14ac:dyDescent="0.25"/>
  <cols>
    <col min="1" max="1" width="9.140625" style="6"/>
    <col min="2" max="2" width="95" style="6" customWidth="1"/>
    <col min="3" max="10" width="9.140625" style="6"/>
    <col min="11" max="11" width="19" style="6" customWidth="1"/>
    <col min="12" max="16384" width="9.140625" style="6"/>
  </cols>
  <sheetData>
    <row r="2" spans="2:2" ht="30" customHeight="1" x14ac:dyDescent="0.25">
      <c r="B2" s="43" t="s">
        <v>79</v>
      </c>
    </row>
    <row r="3" spans="2:2" ht="30" customHeight="1" x14ac:dyDescent="0.25">
      <c r="B3" s="34" t="s">
        <v>80</v>
      </c>
    </row>
    <row r="4" spans="2:2" ht="15" customHeight="1" x14ac:dyDescent="0.25">
      <c r="B4" s="62" t="s">
        <v>1166</v>
      </c>
    </row>
    <row r="5" spans="2:2" ht="30" x14ac:dyDescent="0.25">
      <c r="B5" s="156" t="s">
        <v>1167</v>
      </c>
    </row>
    <row r="6" spans="2:2" ht="123" customHeight="1" x14ac:dyDescent="0.25">
      <c r="B6" s="156" t="s">
        <v>1171</v>
      </c>
    </row>
    <row r="7" spans="2:2" x14ac:dyDescent="0.25">
      <c r="B7" s="105" t="s">
        <v>129</v>
      </c>
    </row>
    <row r="8" spans="2:2" x14ac:dyDescent="0.25">
      <c r="B8" s="105" t="s">
        <v>1168</v>
      </c>
    </row>
    <row r="9" spans="2:2" x14ac:dyDescent="0.25">
      <c r="B9" s="105" t="s">
        <v>1169</v>
      </c>
    </row>
    <row r="10" spans="2:2" x14ac:dyDescent="0.25">
      <c r="B10" s="105" t="s">
        <v>1170</v>
      </c>
    </row>
    <row r="11" spans="2:2" x14ac:dyDescent="0.25">
      <c r="B11" s="105" t="s">
        <v>1172</v>
      </c>
    </row>
    <row r="12" spans="2:2" x14ac:dyDescent="0.25">
      <c r="B12" s="65"/>
    </row>
    <row r="13" spans="2:2" x14ac:dyDescent="0.25">
      <c r="B13" s="65"/>
    </row>
    <row r="14" spans="2:2" x14ac:dyDescent="0.25">
      <c r="B14" s="65"/>
    </row>
    <row r="15" spans="2:2" ht="30" customHeight="1" x14ac:dyDescent="0.25">
      <c r="B15" s="34" t="s">
        <v>81</v>
      </c>
    </row>
    <row r="16" spans="2:2" x14ac:dyDescent="0.25">
      <c r="B16" s="114" t="s">
        <v>844</v>
      </c>
    </row>
    <row r="17" spans="2:2" x14ac:dyDescent="0.25">
      <c r="B17" s="108" t="s">
        <v>846</v>
      </c>
    </row>
    <row r="18" spans="2:2" x14ac:dyDescent="0.25">
      <c r="B18" s="114" t="s">
        <v>845</v>
      </c>
    </row>
    <row r="19" spans="2:2" x14ac:dyDescent="0.25">
      <c r="B19" s="108" t="s">
        <v>847</v>
      </c>
    </row>
  </sheetData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54"/>
  <sheetViews>
    <sheetView topLeftCell="A39" workbookViewId="0">
      <selection activeCell="K50" sqref="K50"/>
    </sheetView>
  </sheetViews>
  <sheetFormatPr defaultColWidth="9.140625" defaultRowHeight="15" x14ac:dyDescent="0.25"/>
  <cols>
    <col min="1" max="1" width="9.140625" style="6"/>
    <col min="2" max="2" width="23.7109375" style="6" customWidth="1"/>
    <col min="3" max="3" width="12.7109375" style="55" customWidth="1"/>
    <col min="4" max="4" width="23.7109375" style="55" customWidth="1"/>
    <col min="5" max="6" width="11.7109375" style="55" customWidth="1"/>
    <col min="7" max="7" width="18.7109375" style="55" customWidth="1"/>
    <col min="8" max="16384" width="9.140625" style="6"/>
  </cols>
  <sheetData>
    <row r="2" spans="2:7" s="4" customFormat="1" ht="30" customHeight="1" x14ac:dyDescent="0.25">
      <c r="B2" s="188" t="s">
        <v>82</v>
      </c>
      <c r="C2" s="188"/>
      <c r="D2" s="188"/>
      <c r="E2" s="188"/>
      <c r="F2" s="188"/>
      <c r="G2" s="188"/>
    </row>
    <row r="3" spans="2:7" ht="30" customHeight="1" x14ac:dyDescent="0.25">
      <c r="B3" s="284" t="s">
        <v>83</v>
      </c>
      <c r="C3" s="284"/>
      <c r="D3" s="284"/>
      <c r="E3" s="284"/>
      <c r="F3" s="284"/>
      <c r="G3" s="284"/>
    </row>
    <row r="4" spans="2:7" ht="30" customHeight="1" x14ac:dyDescent="0.25">
      <c r="B4" s="292" t="s">
        <v>30</v>
      </c>
      <c r="C4" s="292"/>
      <c r="D4" s="292"/>
      <c r="E4" s="169" t="s">
        <v>31</v>
      </c>
      <c r="F4" s="169" t="s">
        <v>1196</v>
      </c>
      <c r="G4" s="169" t="s">
        <v>32</v>
      </c>
    </row>
    <row r="5" spans="2:7" x14ac:dyDescent="0.25">
      <c r="B5" s="288" t="s">
        <v>108</v>
      </c>
      <c r="C5" s="289"/>
      <c r="D5" s="290"/>
      <c r="E5" s="120" t="s">
        <v>120</v>
      </c>
      <c r="F5" s="120">
        <v>7</v>
      </c>
      <c r="G5" s="64">
        <f t="shared" ref="G5:G43" si="0">F5*7.5345</f>
        <v>52.741500000000002</v>
      </c>
    </row>
    <row r="6" spans="2:7" x14ac:dyDescent="0.25">
      <c r="B6" s="288" t="s">
        <v>960</v>
      </c>
      <c r="C6" s="291"/>
      <c r="D6" s="218"/>
      <c r="E6" s="120" t="s">
        <v>120</v>
      </c>
      <c r="F6" s="120">
        <v>10</v>
      </c>
      <c r="G6" s="64">
        <f t="shared" si="0"/>
        <v>75.344999999999999</v>
      </c>
    </row>
    <row r="7" spans="2:7" x14ac:dyDescent="0.25">
      <c r="B7" s="288" t="s">
        <v>961</v>
      </c>
      <c r="C7" s="291"/>
      <c r="D7" s="218"/>
      <c r="E7" s="120" t="s">
        <v>120</v>
      </c>
      <c r="F7" s="120">
        <v>15</v>
      </c>
      <c r="G7" s="64">
        <f t="shared" si="0"/>
        <v>113.01750000000001</v>
      </c>
    </row>
    <row r="8" spans="2:7" x14ac:dyDescent="0.25">
      <c r="B8" s="288" t="s">
        <v>962</v>
      </c>
      <c r="C8" s="289"/>
      <c r="D8" s="290"/>
      <c r="E8" s="120" t="s">
        <v>120</v>
      </c>
      <c r="F8" s="120">
        <v>20</v>
      </c>
      <c r="G8" s="64">
        <f t="shared" si="0"/>
        <v>150.69</v>
      </c>
    </row>
    <row r="9" spans="2:7" ht="15" customHeight="1" x14ac:dyDescent="0.25">
      <c r="B9" s="288" t="s">
        <v>963</v>
      </c>
      <c r="C9" s="289"/>
      <c r="D9" s="290"/>
      <c r="E9" s="120" t="s">
        <v>120</v>
      </c>
      <c r="F9" s="120">
        <f t="shared" ref="F9:F17" ca="1" si="1">G9/7.5345</f>
        <v>4.9996681929789633</v>
      </c>
      <c r="G9" s="64">
        <f t="shared" ca="1" si="0"/>
        <v>37.67</v>
      </c>
    </row>
    <row r="10" spans="2:7" x14ac:dyDescent="0.25">
      <c r="B10" s="288" t="s">
        <v>964</v>
      </c>
      <c r="C10" s="289"/>
      <c r="D10" s="290"/>
      <c r="E10" s="120" t="s">
        <v>120</v>
      </c>
      <c r="F10" s="120">
        <f t="shared" ca="1" si="1"/>
        <v>6.999800915787378</v>
      </c>
      <c r="G10" s="64">
        <f t="shared" ca="1" si="0"/>
        <v>52.74</v>
      </c>
    </row>
    <row r="11" spans="2:7" x14ac:dyDescent="0.25">
      <c r="B11" s="288" t="s">
        <v>747</v>
      </c>
      <c r="C11" s="291"/>
      <c r="D11" s="218"/>
      <c r="E11" s="120" t="s">
        <v>748</v>
      </c>
      <c r="F11" s="120">
        <f ca="1">G11/7.5345</f>
        <v>53.999601831574758</v>
      </c>
      <c r="G11" s="64">
        <f t="shared" ca="1" si="0"/>
        <v>406.86</v>
      </c>
    </row>
    <row r="12" spans="2:7" x14ac:dyDescent="0.25">
      <c r="B12" s="288" t="s">
        <v>749</v>
      </c>
      <c r="C12" s="291"/>
      <c r="D12" s="218"/>
      <c r="E12" s="120" t="s">
        <v>120</v>
      </c>
      <c r="F12" s="120">
        <f t="shared" ca="1" si="1"/>
        <v>66.999800915787375</v>
      </c>
      <c r="G12" s="64">
        <f t="shared" ca="1" si="0"/>
        <v>504.81</v>
      </c>
    </row>
    <row r="13" spans="2:7" x14ac:dyDescent="0.25">
      <c r="B13" s="288" t="s">
        <v>109</v>
      </c>
      <c r="C13" s="289"/>
      <c r="D13" s="290"/>
      <c r="E13" s="120" t="s">
        <v>120</v>
      </c>
      <c r="F13" s="120">
        <f t="shared" ca="1" si="1"/>
        <v>53.999601831574758</v>
      </c>
      <c r="G13" s="64">
        <f t="shared" ca="1" si="0"/>
        <v>406.86</v>
      </c>
    </row>
    <row r="14" spans="2:7" x14ac:dyDescent="0.25">
      <c r="B14" s="288" t="s">
        <v>750</v>
      </c>
      <c r="C14" s="289"/>
      <c r="D14" s="290"/>
      <c r="E14" s="120" t="s">
        <v>120</v>
      </c>
      <c r="F14" s="120">
        <f t="shared" ca="1" si="1"/>
        <v>93.000199084212625</v>
      </c>
      <c r="G14" s="64">
        <f t="shared" ca="1" si="0"/>
        <v>700.71</v>
      </c>
    </row>
    <row r="15" spans="2:7" ht="15" customHeight="1" x14ac:dyDescent="0.25">
      <c r="B15" s="288" t="s">
        <v>110</v>
      </c>
      <c r="C15" s="289"/>
      <c r="D15" s="163"/>
      <c r="E15" s="120" t="s">
        <v>120</v>
      </c>
      <c r="F15" s="120">
        <f t="shared" ca="1" si="1"/>
        <v>1.3272280841462605</v>
      </c>
      <c r="G15" s="64">
        <f t="shared" ca="1" si="0"/>
        <v>10</v>
      </c>
    </row>
    <row r="16" spans="2:7" ht="15" customHeight="1" x14ac:dyDescent="0.25">
      <c r="B16" s="288" t="s">
        <v>111</v>
      </c>
      <c r="C16" s="289"/>
      <c r="D16" s="290"/>
      <c r="E16" s="120" t="s">
        <v>120</v>
      </c>
      <c r="F16" s="120">
        <f t="shared" ca="1" si="1"/>
        <v>1.3272280841462605</v>
      </c>
      <c r="G16" s="64">
        <f t="shared" ca="1" si="0"/>
        <v>10</v>
      </c>
    </row>
    <row r="17" spans="2:7" x14ac:dyDescent="0.25">
      <c r="B17" s="288" t="s">
        <v>112</v>
      </c>
      <c r="C17" s="289"/>
      <c r="D17" s="290"/>
      <c r="E17" s="120" t="s">
        <v>120</v>
      </c>
      <c r="F17" s="120">
        <f t="shared" ca="1" si="1"/>
        <v>46.999800915787375</v>
      </c>
      <c r="G17" s="64">
        <f t="shared" ca="1" si="0"/>
        <v>354.12</v>
      </c>
    </row>
    <row r="18" spans="2:7" x14ac:dyDescent="0.25">
      <c r="B18" s="288" t="s">
        <v>703</v>
      </c>
      <c r="C18" s="289"/>
      <c r="D18" s="290"/>
      <c r="E18" s="120" t="s">
        <v>120</v>
      </c>
      <c r="F18" s="120">
        <v>55</v>
      </c>
      <c r="G18" s="64">
        <f t="shared" si="0"/>
        <v>414.39750000000004</v>
      </c>
    </row>
    <row r="19" spans="2:7" x14ac:dyDescent="0.25">
      <c r="B19" s="288" t="s">
        <v>113</v>
      </c>
      <c r="C19" s="289"/>
      <c r="D19" s="290"/>
      <c r="E19" s="120" t="s">
        <v>120</v>
      </c>
      <c r="F19" s="120">
        <v>55</v>
      </c>
      <c r="G19" s="64">
        <f t="shared" si="0"/>
        <v>414.39750000000004</v>
      </c>
    </row>
    <row r="20" spans="2:7" ht="15" customHeight="1" x14ac:dyDescent="0.25">
      <c r="B20" s="288" t="s">
        <v>121</v>
      </c>
      <c r="C20" s="289"/>
      <c r="D20" s="163"/>
      <c r="E20" s="120" t="s">
        <v>120</v>
      </c>
      <c r="F20" s="120">
        <v>5</v>
      </c>
      <c r="G20" s="64">
        <f t="shared" si="0"/>
        <v>37.672499999999999</v>
      </c>
    </row>
    <row r="21" spans="2:7" x14ac:dyDescent="0.25">
      <c r="B21" s="161" t="s">
        <v>114</v>
      </c>
      <c r="C21" s="162"/>
      <c r="D21" s="163"/>
      <c r="E21" s="120" t="s">
        <v>120</v>
      </c>
      <c r="F21" s="120">
        <v>5</v>
      </c>
      <c r="G21" s="64">
        <f t="shared" si="0"/>
        <v>37.672499999999999</v>
      </c>
    </row>
    <row r="22" spans="2:7" x14ac:dyDescent="0.25">
      <c r="B22" s="161" t="s">
        <v>115</v>
      </c>
      <c r="C22" s="162"/>
      <c r="D22" s="163"/>
      <c r="E22" s="120" t="s">
        <v>120</v>
      </c>
      <c r="F22" s="120">
        <v>8</v>
      </c>
      <c r="G22" s="64">
        <f t="shared" si="0"/>
        <v>60.276000000000003</v>
      </c>
    </row>
    <row r="23" spans="2:7" x14ac:dyDescent="0.25">
      <c r="B23" s="161" t="s">
        <v>116</v>
      </c>
      <c r="C23" s="162"/>
      <c r="D23" s="163"/>
      <c r="E23" s="120" t="s">
        <v>120</v>
      </c>
      <c r="F23" s="120">
        <v>12</v>
      </c>
      <c r="G23" s="64">
        <f t="shared" si="0"/>
        <v>90.414000000000001</v>
      </c>
    </row>
    <row r="24" spans="2:7" x14ac:dyDescent="0.25">
      <c r="B24" s="161" t="s">
        <v>117</v>
      </c>
      <c r="C24" s="162"/>
      <c r="D24" s="163"/>
      <c r="E24" s="120" t="s">
        <v>120</v>
      </c>
      <c r="F24" s="120">
        <v>8</v>
      </c>
      <c r="G24" s="64">
        <f t="shared" si="0"/>
        <v>60.276000000000003</v>
      </c>
    </row>
    <row r="25" spans="2:7" ht="15" customHeight="1" x14ac:dyDescent="0.25">
      <c r="B25" s="288" t="s">
        <v>118</v>
      </c>
      <c r="C25" s="289"/>
      <c r="D25" s="163"/>
      <c r="E25" s="120" t="s">
        <v>120</v>
      </c>
      <c r="F25" s="120">
        <v>20</v>
      </c>
      <c r="G25" s="64">
        <f t="shared" si="0"/>
        <v>150.69</v>
      </c>
    </row>
    <row r="26" spans="2:7" ht="15" customHeight="1" x14ac:dyDescent="0.25">
      <c r="B26" s="288" t="s">
        <v>119</v>
      </c>
      <c r="C26" s="289"/>
      <c r="D26" s="163"/>
      <c r="E26" s="120" t="s">
        <v>120</v>
      </c>
      <c r="F26" s="120">
        <v>27</v>
      </c>
      <c r="G26" s="64">
        <f t="shared" si="0"/>
        <v>203.4315</v>
      </c>
    </row>
    <row r="27" spans="2:7" ht="15" customHeight="1" x14ac:dyDescent="0.25">
      <c r="B27" s="161" t="s">
        <v>352</v>
      </c>
      <c r="C27" s="162"/>
      <c r="D27" s="163"/>
      <c r="E27" s="120" t="s">
        <v>120</v>
      </c>
      <c r="F27" s="120">
        <v>9</v>
      </c>
      <c r="G27" s="64">
        <f t="shared" si="0"/>
        <v>67.810500000000005</v>
      </c>
    </row>
    <row r="28" spans="2:7" ht="15" customHeight="1" x14ac:dyDescent="0.25">
      <c r="B28" s="288" t="s">
        <v>353</v>
      </c>
      <c r="C28" s="291"/>
      <c r="D28" s="218"/>
      <c r="E28" s="120" t="s">
        <v>120</v>
      </c>
      <c r="F28" s="120">
        <v>5</v>
      </c>
      <c r="G28" s="64">
        <f t="shared" si="0"/>
        <v>37.672499999999999</v>
      </c>
    </row>
    <row r="29" spans="2:7" ht="15" customHeight="1" x14ac:dyDescent="0.25">
      <c r="B29" s="161" t="s">
        <v>354</v>
      </c>
      <c r="C29" s="162"/>
      <c r="D29" s="163"/>
      <c r="E29" s="120" t="s">
        <v>120</v>
      </c>
      <c r="F29" s="120">
        <v>2</v>
      </c>
      <c r="G29" s="64">
        <f t="shared" si="0"/>
        <v>15.069000000000001</v>
      </c>
    </row>
    <row r="30" spans="2:7" x14ac:dyDescent="0.25">
      <c r="B30" s="161" t="s">
        <v>122</v>
      </c>
      <c r="C30" s="162"/>
      <c r="D30" s="163"/>
      <c r="E30" s="120" t="s">
        <v>120</v>
      </c>
      <c r="F30" s="120">
        <v>10</v>
      </c>
      <c r="G30" s="64">
        <f t="shared" si="0"/>
        <v>75.344999999999999</v>
      </c>
    </row>
    <row r="31" spans="2:7" x14ac:dyDescent="0.25">
      <c r="B31" s="279" t="s">
        <v>123</v>
      </c>
      <c r="C31" s="282"/>
      <c r="D31" s="283"/>
      <c r="E31" s="120" t="s">
        <v>120</v>
      </c>
      <c r="F31" s="120">
        <v>3</v>
      </c>
      <c r="G31" s="64">
        <f t="shared" si="0"/>
        <v>22.6035</v>
      </c>
    </row>
    <row r="32" spans="2:7" x14ac:dyDescent="0.25">
      <c r="B32" s="279" t="s">
        <v>124</v>
      </c>
      <c r="C32" s="282"/>
      <c r="D32" s="283"/>
      <c r="E32" s="120" t="s">
        <v>301</v>
      </c>
      <c r="F32" s="120">
        <v>15</v>
      </c>
      <c r="G32" s="64">
        <f t="shared" si="0"/>
        <v>113.01750000000001</v>
      </c>
    </row>
    <row r="33" spans="2:7" x14ac:dyDescent="0.25">
      <c r="B33" s="164" t="s">
        <v>291</v>
      </c>
      <c r="C33" s="165"/>
      <c r="D33" s="166"/>
      <c r="E33" s="120" t="s">
        <v>120</v>
      </c>
      <c r="F33" s="120">
        <v>27</v>
      </c>
      <c r="G33" s="64">
        <f t="shared" si="0"/>
        <v>203.4315</v>
      </c>
    </row>
    <row r="34" spans="2:7" x14ac:dyDescent="0.25">
      <c r="B34" s="164" t="s">
        <v>292</v>
      </c>
      <c r="C34" s="165"/>
      <c r="D34" s="166"/>
      <c r="E34" s="120" t="s">
        <v>293</v>
      </c>
      <c r="F34" s="120">
        <v>1</v>
      </c>
      <c r="G34" s="64">
        <f t="shared" si="0"/>
        <v>7.5345000000000004</v>
      </c>
    </row>
    <row r="35" spans="2:7" x14ac:dyDescent="0.25">
      <c r="B35" s="164" t="s">
        <v>313</v>
      </c>
      <c r="C35" s="165"/>
      <c r="D35" s="166"/>
      <c r="E35" s="120" t="s">
        <v>312</v>
      </c>
      <c r="F35" s="120">
        <v>80</v>
      </c>
      <c r="G35" s="64">
        <f t="shared" si="0"/>
        <v>602.76</v>
      </c>
    </row>
    <row r="36" spans="2:7" x14ac:dyDescent="0.25">
      <c r="B36" s="279" t="s">
        <v>779</v>
      </c>
      <c r="C36" s="282"/>
      <c r="D36" s="283"/>
      <c r="E36" s="120" t="s">
        <v>312</v>
      </c>
      <c r="F36" s="120">
        <v>105</v>
      </c>
      <c r="G36" s="64">
        <f t="shared" si="0"/>
        <v>791.12250000000006</v>
      </c>
    </row>
    <row r="37" spans="2:7" x14ac:dyDescent="0.25">
      <c r="B37" s="279" t="s">
        <v>778</v>
      </c>
      <c r="C37" s="280"/>
      <c r="D37" s="281"/>
      <c r="E37" s="120" t="s">
        <v>312</v>
      </c>
      <c r="F37" s="120">
        <v>80</v>
      </c>
      <c r="G37" s="64">
        <f t="shared" si="0"/>
        <v>602.76</v>
      </c>
    </row>
    <row r="38" spans="2:7" ht="15" customHeight="1" x14ac:dyDescent="0.25">
      <c r="B38" s="279" t="s">
        <v>311</v>
      </c>
      <c r="C38" s="280"/>
      <c r="D38" s="281"/>
      <c r="E38" s="120" t="s">
        <v>312</v>
      </c>
      <c r="F38" s="120">
        <v>260</v>
      </c>
      <c r="G38" s="64">
        <f t="shared" si="0"/>
        <v>1958.97</v>
      </c>
    </row>
    <row r="39" spans="2:7" ht="15" customHeight="1" x14ac:dyDescent="0.25">
      <c r="B39" s="279" t="s">
        <v>314</v>
      </c>
      <c r="C39" s="282"/>
      <c r="D39" s="283"/>
      <c r="E39" s="120" t="s">
        <v>312</v>
      </c>
      <c r="F39" s="120">
        <v>130</v>
      </c>
      <c r="G39" s="64">
        <f t="shared" si="0"/>
        <v>979.48500000000001</v>
      </c>
    </row>
    <row r="40" spans="2:7" x14ac:dyDescent="0.25">
      <c r="B40" s="279" t="s">
        <v>745</v>
      </c>
      <c r="C40" s="280"/>
      <c r="D40" s="281"/>
      <c r="E40" s="120" t="s">
        <v>312</v>
      </c>
      <c r="F40" s="120">
        <v>100</v>
      </c>
      <c r="G40" s="64">
        <f t="shared" si="0"/>
        <v>753.45</v>
      </c>
    </row>
    <row r="41" spans="2:7" x14ac:dyDescent="0.25">
      <c r="B41" s="279" t="s">
        <v>1197</v>
      </c>
      <c r="C41" s="280"/>
      <c r="D41" s="281"/>
      <c r="E41" s="120" t="s">
        <v>312</v>
      </c>
      <c r="F41" s="120">
        <v>65</v>
      </c>
      <c r="G41" s="64">
        <f t="shared" si="0"/>
        <v>489.74250000000001</v>
      </c>
    </row>
    <row r="42" spans="2:7" x14ac:dyDescent="0.25">
      <c r="B42" s="279" t="s">
        <v>746</v>
      </c>
      <c r="C42" s="280"/>
      <c r="D42" s="281"/>
      <c r="E42" s="120" t="s">
        <v>312</v>
      </c>
      <c r="F42" s="120">
        <v>40</v>
      </c>
      <c r="G42" s="64">
        <f t="shared" si="0"/>
        <v>301.38</v>
      </c>
    </row>
    <row r="43" spans="2:7" ht="14.45" customHeight="1" x14ac:dyDescent="0.25">
      <c r="B43" s="279" t="s">
        <v>1204</v>
      </c>
      <c r="C43" s="282"/>
      <c r="D43" s="283"/>
      <c r="E43" s="120" t="s">
        <v>312</v>
      </c>
      <c r="F43" s="120">
        <v>27</v>
      </c>
      <c r="G43" s="64">
        <f t="shared" si="0"/>
        <v>203.4315</v>
      </c>
    </row>
    <row r="44" spans="2:7" ht="30" customHeight="1" x14ac:dyDescent="0.25">
      <c r="B44" s="284" t="s">
        <v>84</v>
      </c>
      <c r="C44" s="284"/>
      <c r="D44" s="284"/>
      <c r="E44" s="284"/>
      <c r="F44" s="284"/>
      <c r="G44" s="284"/>
    </row>
    <row r="45" spans="2:7" ht="45" customHeight="1" x14ac:dyDescent="0.25">
      <c r="B45" s="13" t="s">
        <v>25</v>
      </c>
      <c r="C45" s="13" t="s">
        <v>27</v>
      </c>
      <c r="D45" s="13" t="s">
        <v>1195</v>
      </c>
      <c r="E45" s="13" t="s">
        <v>26</v>
      </c>
      <c r="F45" s="285" t="s">
        <v>29</v>
      </c>
      <c r="G45" s="286"/>
    </row>
    <row r="46" spans="2:7" ht="44.25" customHeight="1" x14ac:dyDescent="0.25">
      <c r="B46" s="54" t="s">
        <v>1164</v>
      </c>
      <c r="C46" s="146"/>
      <c r="D46" s="154"/>
      <c r="E46" s="146"/>
      <c r="F46" s="287"/>
      <c r="G46" s="286"/>
    </row>
    <row r="47" spans="2:7" ht="44.25" customHeight="1" x14ac:dyDescent="0.25">
      <c r="B47" s="158" t="s">
        <v>1193</v>
      </c>
      <c r="C47" s="146"/>
      <c r="D47" s="154"/>
      <c r="E47" s="146"/>
      <c r="F47" s="168"/>
      <c r="G47" s="167"/>
    </row>
    <row r="48" spans="2:7" ht="44.25" customHeight="1" x14ac:dyDescent="0.25">
      <c r="B48" s="158" t="s">
        <v>1219</v>
      </c>
      <c r="C48" s="146"/>
      <c r="D48" s="154"/>
      <c r="E48" s="146"/>
      <c r="F48" s="180"/>
      <c r="G48" s="179"/>
    </row>
    <row r="49" spans="2:11" ht="44.25" customHeight="1" x14ac:dyDescent="0.25">
      <c r="B49" s="158" t="s">
        <v>778</v>
      </c>
      <c r="C49" s="146"/>
      <c r="D49" s="154"/>
      <c r="E49" s="146"/>
      <c r="F49" s="177"/>
      <c r="G49" s="176"/>
    </row>
    <row r="50" spans="2:11" ht="56.25" customHeight="1" x14ac:dyDescent="0.25">
      <c r="B50" s="146" t="s">
        <v>965</v>
      </c>
      <c r="C50" s="146" t="s">
        <v>966</v>
      </c>
      <c r="D50" s="172">
        <f>1500/7.5345</f>
        <v>199.08421262193906</v>
      </c>
      <c r="E50" s="146" t="s">
        <v>967</v>
      </c>
      <c r="F50" s="277" t="s">
        <v>1165</v>
      </c>
      <c r="G50" s="218"/>
      <c r="K50" s="160"/>
    </row>
    <row r="51" spans="2:11" ht="15" customHeight="1" x14ac:dyDescent="0.25">
      <c r="B51" s="278" t="s">
        <v>53</v>
      </c>
      <c r="C51" s="278"/>
      <c r="D51" s="278"/>
      <c r="E51" s="278"/>
      <c r="F51" s="278"/>
      <c r="G51" s="278"/>
    </row>
    <row r="52" spans="2:11" ht="30" customHeight="1" x14ac:dyDescent="0.25"/>
    <row r="53" spans="2:11" x14ac:dyDescent="0.25">
      <c r="B53" s="106"/>
      <c r="C53" s="107"/>
      <c r="D53" s="171"/>
    </row>
    <row r="54" spans="2:11" x14ac:dyDescent="0.25">
      <c r="B54" s="106"/>
      <c r="C54" s="107"/>
    </row>
  </sheetData>
  <mergeCells count="37">
    <mergeCell ref="B7:D7"/>
    <mergeCell ref="B2:G2"/>
    <mergeCell ref="B3:G3"/>
    <mergeCell ref="B4:D4"/>
    <mergeCell ref="B5:D5"/>
    <mergeCell ref="B6:D6"/>
    <mergeCell ref="B18:D18"/>
    <mergeCell ref="B8:D8"/>
    <mergeCell ref="B9:D9"/>
    <mergeCell ref="B10:D10"/>
    <mergeCell ref="B11:D11"/>
    <mergeCell ref="B12:D12"/>
    <mergeCell ref="B13:D13"/>
    <mergeCell ref="B14:D14"/>
    <mergeCell ref="B15:C15"/>
    <mergeCell ref="B16:D16"/>
    <mergeCell ref="B17:D17"/>
    <mergeCell ref="B40:D40"/>
    <mergeCell ref="B19:D19"/>
    <mergeCell ref="B20:C20"/>
    <mergeCell ref="B25:C25"/>
    <mergeCell ref="B26:C26"/>
    <mergeCell ref="B28:D28"/>
    <mergeCell ref="B31:D31"/>
    <mergeCell ref="B32:D32"/>
    <mergeCell ref="B36:D36"/>
    <mergeCell ref="B37:D37"/>
    <mergeCell ref="B38:D38"/>
    <mergeCell ref="B39:D39"/>
    <mergeCell ref="F50:G50"/>
    <mergeCell ref="B51:G51"/>
    <mergeCell ref="B41:D41"/>
    <mergeCell ref="B42:D42"/>
    <mergeCell ref="B43:D43"/>
    <mergeCell ref="B44:G44"/>
    <mergeCell ref="F45:G45"/>
    <mergeCell ref="F46:G4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5"/>
  <sheetViews>
    <sheetView workbookViewId="0">
      <selection activeCell="D30" sqref="D30"/>
    </sheetView>
  </sheetViews>
  <sheetFormatPr defaultColWidth="9.140625" defaultRowHeight="12.75" x14ac:dyDescent="0.2"/>
  <cols>
    <col min="1" max="1" width="22.85546875" style="14" customWidth="1"/>
    <col min="2" max="16384" width="9.140625" style="14"/>
  </cols>
  <sheetData>
    <row r="1" spans="1:1" x14ac:dyDescent="0.2">
      <c r="A1" s="16" t="s">
        <v>55</v>
      </c>
    </row>
    <row r="2" spans="1:1" x14ac:dyDescent="0.2">
      <c r="A2" s="16"/>
    </row>
    <row r="3" spans="1:1" x14ac:dyDescent="0.2">
      <c r="A3" s="15" t="s">
        <v>35</v>
      </c>
    </row>
    <row r="4" spans="1:1" x14ac:dyDescent="0.2">
      <c r="A4" s="14" t="s">
        <v>41</v>
      </c>
    </row>
    <row r="5" spans="1:1" x14ac:dyDescent="0.2">
      <c r="A5" s="14" t="s">
        <v>40</v>
      </c>
    </row>
    <row r="7" spans="1:1" x14ac:dyDescent="0.2">
      <c r="A7" s="15" t="s">
        <v>42</v>
      </c>
    </row>
    <row r="8" spans="1:1" x14ac:dyDescent="0.2">
      <c r="A8" s="14" t="s">
        <v>61</v>
      </c>
    </row>
    <row r="9" spans="1:1" x14ac:dyDescent="0.2">
      <c r="A9" s="58" t="s">
        <v>86</v>
      </c>
    </row>
    <row r="10" spans="1:1" x14ac:dyDescent="0.2">
      <c r="A10" s="14" t="s">
        <v>62</v>
      </c>
    </row>
    <row r="11" spans="1:1" x14ac:dyDescent="0.2">
      <c r="A11" s="14" t="s">
        <v>63</v>
      </c>
    </row>
    <row r="12" spans="1:1" x14ac:dyDescent="0.2">
      <c r="A12" s="14" t="s">
        <v>43</v>
      </c>
    </row>
    <row r="13" spans="1:1" x14ac:dyDescent="0.2">
      <c r="A13" s="14" t="s">
        <v>44</v>
      </c>
    </row>
    <row r="15" spans="1:1" x14ac:dyDescent="0.2">
      <c r="A15" s="15" t="s">
        <v>49</v>
      </c>
    </row>
    <row r="16" spans="1:1" x14ac:dyDescent="0.2">
      <c r="A16" s="14" t="s">
        <v>45</v>
      </c>
    </row>
    <row r="17" spans="1:1" x14ac:dyDescent="0.2">
      <c r="A17" s="14" t="s">
        <v>47</v>
      </c>
    </row>
    <row r="18" spans="1:1" x14ac:dyDescent="0.2">
      <c r="A18" s="14" t="s">
        <v>48</v>
      </c>
    </row>
    <row r="19" spans="1:1" x14ac:dyDescent="0.2">
      <c r="A19" s="14" t="s">
        <v>46</v>
      </c>
    </row>
    <row r="21" spans="1:1" x14ac:dyDescent="0.2">
      <c r="A21" s="15" t="s">
        <v>50</v>
      </c>
    </row>
    <row r="22" spans="1:1" x14ac:dyDescent="0.2">
      <c r="A22" s="14" t="s">
        <v>45</v>
      </c>
    </row>
    <row r="23" spans="1:1" x14ac:dyDescent="0.2">
      <c r="A23" s="14" t="s">
        <v>51</v>
      </c>
    </row>
    <row r="24" spans="1:1" x14ac:dyDescent="0.2">
      <c r="A24" s="14" t="s">
        <v>46</v>
      </c>
    </row>
    <row r="26" spans="1:1" x14ac:dyDescent="0.2">
      <c r="A26" s="15" t="s">
        <v>54</v>
      </c>
    </row>
    <row r="27" spans="1:1" x14ac:dyDescent="0.2">
      <c r="A27" s="22">
        <v>1</v>
      </c>
    </row>
    <row r="28" spans="1:1" x14ac:dyDescent="0.2">
      <c r="A28" s="22">
        <v>2</v>
      </c>
    </row>
    <row r="29" spans="1:1" x14ac:dyDescent="0.2">
      <c r="A29" s="22">
        <v>3</v>
      </c>
    </row>
    <row r="31" spans="1:1" x14ac:dyDescent="0.2">
      <c r="A31" s="41" t="s">
        <v>64</v>
      </c>
    </row>
    <row r="32" spans="1:1" x14ac:dyDescent="0.2">
      <c r="A32" s="14">
        <v>0</v>
      </c>
    </row>
    <row r="33" spans="1:1" x14ac:dyDescent="0.2">
      <c r="A33" s="14">
        <v>1</v>
      </c>
    </row>
    <row r="34" spans="1:1" x14ac:dyDescent="0.2">
      <c r="A34" s="14">
        <v>2</v>
      </c>
    </row>
    <row r="35" spans="1:1" x14ac:dyDescent="0.2">
      <c r="A35" s="14">
        <v>3</v>
      </c>
    </row>
  </sheetData>
  <pageMargins left="0.7" right="0.7" top="0.75" bottom="0.75" header="0.3" footer="0.3"/>
  <pageSetup paperSize="9" orientation="portrait" r:id="rId1"/>
  <tableParts count="6">
    <tablePart r:id="rId2"/>
    <tablePart r:id="rId3"/>
    <tablePart r:id="rId4"/>
    <tablePart r:id="rId5"/>
    <tablePart r:id="rId6"/>
    <tablePart r:id="rId7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16</vt:i4>
      </vt:variant>
      <vt:variant>
        <vt:lpstr>Imenovani rasponi</vt:lpstr>
      </vt:variant>
      <vt:variant>
        <vt:i4>14</vt:i4>
      </vt:variant>
    </vt:vector>
  </HeadingPairs>
  <TitlesOfParts>
    <vt:vector size="30" baseType="lpstr">
      <vt:lpstr>Naslovnica </vt:lpstr>
      <vt:lpstr>1_Izrada_programa </vt:lpstr>
      <vt:lpstr>2_Javna_ustanova </vt:lpstr>
      <vt:lpstr>3_Ocjena_stanja_područja</vt:lpstr>
      <vt:lpstr>4_Ocjena_provedbe_PU</vt:lpstr>
      <vt:lpstr>List1</vt:lpstr>
      <vt:lpstr>List2</vt:lpstr>
      <vt:lpstr>List3</vt:lpstr>
      <vt:lpstr>5_Aktivnosti NPR</vt:lpstr>
      <vt:lpstr>5A Aktivnosti BiS</vt:lpstr>
      <vt:lpstr>6 Istraživanja i monitoring NPR</vt:lpstr>
      <vt:lpstr>6A Istraživanja i monit. BiS</vt:lpstr>
      <vt:lpstr>7_Projekti</vt:lpstr>
      <vt:lpstr>8._Cjenik i KO</vt:lpstr>
      <vt:lpstr>_</vt:lpstr>
      <vt:lpstr>Sheet1</vt:lpstr>
      <vt:lpstr>dane</vt:lpstr>
      <vt:lpstr>'1_Izrada_programa '!Podrucje_ispisa</vt:lpstr>
      <vt:lpstr>'2_Javna_ustanova '!Podrucje_ispisa</vt:lpstr>
      <vt:lpstr>'3_Ocjena_stanja_područja'!Podrucje_ispisa</vt:lpstr>
      <vt:lpstr>'4_Ocjena_provedbe_PU'!Podrucje_ispisa</vt:lpstr>
      <vt:lpstr>'5_Aktivnosti NPR'!Podrucje_ispisa</vt:lpstr>
      <vt:lpstr>'6 Istraživanja i monitoring NPR'!Podrucje_ispisa</vt:lpstr>
      <vt:lpstr>'6A Istraživanja i monit. BiS'!Podrucje_ispisa</vt:lpstr>
      <vt:lpstr>'7_Projekti'!Podrucje_ispisa</vt:lpstr>
      <vt:lpstr>'Naslovnica '!Podrucje_ispisa</vt:lpstr>
      <vt:lpstr>PRIORITETI</vt:lpstr>
      <vt:lpstr>tipugovora</vt:lpstr>
      <vt:lpstr>vlasnistvonekretnine</vt:lpstr>
      <vt:lpstr>vlasnistvopokretnine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2022-12-13T08:32:53Z</dcterms:modified>
</cp:coreProperties>
</file>